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8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9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10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11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drawings/drawing12.xml" ContentType="application/vnd.openxmlformats-officedocument.drawing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13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omments7.xml" ContentType="application/vnd.openxmlformats-officedocument.spreadsheetml.comments+xml"/>
  <Override PartName="/xl/drawings/drawing14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omments8.xml" ContentType="application/vnd.openxmlformats-officedocument.spreadsheetml.comments+xml"/>
  <Override PartName="/xl/drawings/drawing15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omments9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/>
  <mc:AlternateContent xmlns:mc="http://schemas.openxmlformats.org/markup-compatibility/2006">
    <mc:Choice Requires="x15">
      <x15ac:absPath xmlns:x15ac="http://schemas.microsoft.com/office/spreadsheetml/2010/11/ac" url="C:\Users\sangdow\Desktop\เอกสารประชุมฝ่าย\แบบฟอร์ม\เงินทดรองราชการ\"/>
    </mc:Choice>
  </mc:AlternateContent>
  <xr:revisionPtr revIDLastSave="0" documentId="11_5B674CAF8C8CFC8A82E7681C9E807AC0B07A57FA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ฟอร์มบันทึกข้อความยืมเงิน" sheetId="4" r:id="rId1"/>
    <sheet name="สัญญาการยืมเงิน (หน้า)" sheetId="25" r:id="rId2"/>
    <sheet name="สัญญาการยืมเงิน (หลัง)" sheetId="26" r:id="rId3"/>
    <sheet name="ฟอร์มส่งใช้เงินยืม" sheetId="13" r:id="rId4"/>
    <sheet name="แบบใบสรุปการใช้บัตรเครดิต" sheetId="16" r:id="rId5"/>
    <sheet name="ฟอร์มรายละเอียด คชจ.ตปท" sheetId="5" r:id="rId6"/>
    <sheet name="ต.ย.คำนวณผลต่างอัตราแลกเปลี่ยน" sheetId="10" r:id="rId7"/>
    <sheet name="คำนวณผลต่าง กำไร" sheetId="17" r:id="rId8"/>
    <sheet name="คำนวณผลต่าง กำไร (2)" sheetId="27" r:id="rId9"/>
    <sheet name="คำนวณผลต่าง กำไร (3)" sheetId="28" r:id="rId10"/>
    <sheet name="คำนวณผลต่าง ขาดทุน" sheetId="18" r:id="rId11"/>
    <sheet name="คำนวณผลต่าง ขาดทุน (2)" sheetId="24" r:id="rId12"/>
    <sheet name="ฟอร์มคำนวณผลต่างอัตราแลกเปลียน" sheetId="11" r:id="rId13"/>
    <sheet name="ฟอร์มคำนวณผลต่างอัตราแลกเปล (2" sheetId="19" r:id="rId14"/>
    <sheet name="Sheet3" sheetId="22" r:id="rId15"/>
    <sheet name="Sheet2" sheetId="21" r:id="rId16"/>
    <sheet name="Sheet1" sheetId="20" r:id="rId17"/>
  </sheets>
  <externalReferences>
    <externalReference r:id="rId18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3" l="1"/>
  <c r="O11" i="10" l="1"/>
  <c r="J7" i="10"/>
  <c r="I8" i="10"/>
  <c r="M26" i="28"/>
  <c r="M25" i="28"/>
  <c r="J25" i="28"/>
  <c r="M24" i="28"/>
  <c r="J24" i="28"/>
  <c r="J26" i="28"/>
  <c r="F17" i="28"/>
  <c r="D17" i="28"/>
  <c r="F16" i="28"/>
  <c r="D16" i="28"/>
  <c r="R12" i="28"/>
  <c r="R11" i="28"/>
  <c r="R8" i="28"/>
  <c r="O8" i="28"/>
  <c r="O12" i="28"/>
  <c r="M8" i="28"/>
  <c r="I8" i="28"/>
  <c r="I8" i="27"/>
  <c r="O11" i="27"/>
  <c r="M26" i="27"/>
  <c r="M25" i="27"/>
  <c r="J25" i="27"/>
  <c r="M24" i="27"/>
  <c r="J24" i="27"/>
  <c r="J26" i="27"/>
  <c r="M28" i="27"/>
  <c r="F17" i="27"/>
  <c r="D17" i="27"/>
  <c r="F16" i="27"/>
  <c r="D16" i="27"/>
  <c r="R12" i="27"/>
  <c r="R11" i="27"/>
  <c r="R8" i="27"/>
  <c r="M8" i="27"/>
  <c r="O11" i="17"/>
  <c r="J7" i="17"/>
  <c r="I8" i="17"/>
  <c r="AB18" i="26"/>
  <c r="Y8" i="26"/>
  <c r="D8" i="26"/>
  <c r="B9" i="26"/>
  <c r="AC4" i="26"/>
  <c r="J4" i="26"/>
  <c r="B5" i="26"/>
  <c r="Q9" i="26"/>
  <c r="H18" i="26"/>
  <c r="AD23" i="25"/>
  <c r="G23" i="4"/>
  <c r="N23" i="4" s="1"/>
  <c r="F23" i="25"/>
  <c r="M26" i="24"/>
  <c r="M25" i="24"/>
  <c r="J25" i="24"/>
  <c r="M24" i="24"/>
  <c r="J24" i="24"/>
  <c r="J26" i="24"/>
  <c r="F17" i="24"/>
  <c r="D17" i="24"/>
  <c r="F16" i="24"/>
  <c r="D16" i="24"/>
  <c r="R12" i="24"/>
  <c r="R11" i="24"/>
  <c r="O11" i="24"/>
  <c r="R8" i="24"/>
  <c r="M8" i="24"/>
  <c r="J7" i="24"/>
  <c r="I8" i="24"/>
  <c r="O11" i="18"/>
  <c r="J7" i="18"/>
  <c r="O8" i="18"/>
  <c r="O12" i="18"/>
  <c r="O11" i="19"/>
  <c r="J7" i="19"/>
  <c r="I8" i="19"/>
  <c r="F5" i="19"/>
  <c r="J25" i="19"/>
  <c r="F4" i="19"/>
  <c r="F16" i="19"/>
  <c r="O11" i="11"/>
  <c r="O11" i="22"/>
  <c r="M26" i="22"/>
  <c r="M25" i="22"/>
  <c r="J25" i="22"/>
  <c r="M24" i="22"/>
  <c r="J24" i="22"/>
  <c r="J26" i="22"/>
  <c r="M28" i="22"/>
  <c r="F17" i="22"/>
  <c r="D17" i="22"/>
  <c r="F16" i="22"/>
  <c r="D16" i="22"/>
  <c r="R12" i="22"/>
  <c r="R11" i="22"/>
  <c r="R8" i="22"/>
  <c r="O8" i="22"/>
  <c r="O12" i="22"/>
  <c r="M8" i="22"/>
  <c r="I8" i="22"/>
  <c r="I8" i="11"/>
  <c r="O8" i="11"/>
  <c r="O12" i="11"/>
  <c r="M26" i="19"/>
  <c r="M25" i="19"/>
  <c r="M24" i="19"/>
  <c r="D17" i="19"/>
  <c r="D16" i="19"/>
  <c r="R12" i="19"/>
  <c r="R11" i="19"/>
  <c r="R8" i="19"/>
  <c r="R11" i="18"/>
  <c r="R8" i="18"/>
  <c r="M8" i="18"/>
  <c r="M26" i="18"/>
  <c r="M25" i="18"/>
  <c r="J25" i="18"/>
  <c r="M24" i="18"/>
  <c r="J24" i="18"/>
  <c r="J26" i="18" s="1"/>
  <c r="M28" i="18" s="1"/>
  <c r="F17" i="18"/>
  <c r="D17" i="18"/>
  <c r="F16" i="18"/>
  <c r="D16" i="18"/>
  <c r="R12" i="18"/>
  <c r="M26" i="17"/>
  <c r="M25" i="17"/>
  <c r="J25" i="17"/>
  <c r="M24" i="17"/>
  <c r="J24" i="17"/>
  <c r="F17" i="17"/>
  <c r="D17" i="17"/>
  <c r="F16" i="17"/>
  <c r="D16" i="17"/>
  <c r="R12" i="17"/>
  <c r="R11" i="17"/>
  <c r="R8" i="17"/>
  <c r="M8" i="17"/>
  <c r="H10" i="16"/>
  <c r="K23" i="16"/>
  <c r="T25" i="5"/>
  <c r="P17" i="5"/>
  <c r="T17" i="5"/>
  <c r="P18" i="5" s="1"/>
  <c r="P23" i="13"/>
  <c r="M26" i="11"/>
  <c r="M25" i="11"/>
  <c r="J25" i="11"/>
  <c r="M24" i="11"/>
  <c r="J24" i="11"/>
  <c r="J26" i="11"/>
  <c r="M28" i="11"/>
  <c r="F17" i="11"/>
  <c r="D17" i="11"/>
  <c r="D16" i="11"/>
  <c r="R12" i="11"/>
  <c r="R11" i="11"/>
  <c r="R8" i="11"/>
  <c r="M8" i="11"/>
  <c r="M8" i="10"/>
  <c r="J25" i="10"/>
  <c r="J24" i="10"/>
  <c r="J26" i="10"/>
  <c r="M28" i="10"/>
  <c r="M26" i="10"/>
  <c r="M25" i="10"/>
  <c r="M24" i="10"/>
  <c r="F17" i="10"/>
  <c r="F16" i="10"/>
  <c r="O8" i="10"/>
  <c r="D17" i="10"/>
  <c r="D16" i="10"/>
  <c r="R12" i="10"/>
  <c r="R11" i="10"/>
  <c r="R8" i="10"/>
  <c r="F16" i="11"/>
  <c r="J26" i="17"/>
  <c r="M28" i="17"/>
  <c r="J24" i="19"/>
  <c r="J26" i="19" s="1"/>
  <c r="M28" i="19" s="1"/>
  <c r="O8" i="24"/>
  <c r="O12" i="24"/>
  <c r="J28" i="24"/>
  <c r="Q5" i="26"/>
  <c r="O8" i="27"/>
  <c r="O12" i="27"/>
  <c r="F17" i="19"/>
  <c r="O8" i="17"/>
  <c r="O12" i="17"/>
  <c r="J29" i="17"/>
  <c r="C16" i="24"/>
  <c r="I16" i="24"/>
  <c r="C16" i="28"/>
  <c r="I16" i="28"/>
  <c r="J28" i="28"/>
  <c r="C17" i="28"/>
  <c r="I17" i="28"/>
  <c r="I19" i="28"/>
  <c r="O8" i="19"/>
  <c r="O12" i="19"/>
  <c r="J28" i="19"/>
  <c r="C17" i="19"/>
  <c r="I17" i="19"/>
  <c r="C16" i="19"/>
  <c r="I16" i="19"/>
  <c r="I19" i="19"/>
  <c r="J29" i="19"/>
  <c r="J29" i="24"/>
  <c r="M28" i="24"/>
  <c r="C16" i="11"/>
  <c r="I16" i="11"/>
  <c r="J28" i="11"/>
  <c r="J29" i="11"/>
  <c r="C17" i="11"/>
  <c r="I17" i="11"/>
  <c r="C17" i="27"/>
  <c r="I17" i="27"/>
  <c r="C16" i="27"/>
  <c r="I16" i="27"/>
  <c r="I19" i="27" s="1"/>
  <c r="J29" i="27"/>
  <c r="J28" i="27"/>
  <c r="M28" i="28"/>
  <c r="J29" i="28"/>
  <c r="J28" i="22"/>
  <c r="C17" i="22"/>
  <c r="I17" i="22"/>
  <c r="C16" i="22"/>
  <c r="I16" i="22"/>
  <c r="I19" i="22"/>
  <c r="J29" i="22"/>
  <c r="J29" i="18"/>
  <c r="C16" i="18"/>
  <c r="I16" i="18"/>
  <c r="J28" i="18"/>
  <c r="C17" i="18"/>
  <c r="I17" i="18"/>
  <c r="C17" i="24"/>
  <c r="I17" i="24"/>
  <c r="I19" i="24" s="1"/>
  <c r="I8" i="18"/>
  <c r="J28" i="17"/>
  <c r="C16" i="17"/>
  <c r="I16" i="17"/>
  <c r="C17" i="17"/>
  <c r="I17" i="17"/>
  <c r="I19" i="17"/>
  <c r="M8" i="19"/>
  <c r="I19" i="11"/>
  <c r="I19" i="18"/>
  <c r="O12" i="10"/>
  <c r="C17" i="10"/>
  <c r="I17" i="10"/>
  <c r="J28" i="10"/>
  <c r="C16" i="10"/>
  <c r="I16" i="10"/>
  <c r="I19" i="10"/>
  <c r="J2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helpdesk</author>
  </authors>
  <commentList>
    <comment ref="E6" authorId="0" shapeId="0" xr:uid="{00000000-0006-0000-0000-000001000000}">
      <text>
        <r>
          <rPr>
            <sz val="9"/>
            <color indexed="81"/>
            <rFont val="TH SarabunPSK"/>
            <family val="2"/>
          </rPr>
          <t>กรอกเลขประจำหน่วยงาน ในคอลัมน์ D6โดยใส่ จุด นำหน้าตัวเลข เช่น .04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" authorId="0" shapeId="0" xr:uid="{00000000-0006-0000-0000-000002000000}">
      <text>
        <r>
          <rPr>
            <sz val="11"/>
            <color indexed="81"/>
            <rFont val="TH SarabunPSK"/>
            <family val="2"/>
          </rPr>
          <t xml:space="preserve">รูปแบบ mmmm/yyyy    พิมพ์
ลำดับของเดือน ตามด้วยปี ค.ศ.
เช่น  2/16
</t>
        </r>
      </text>
    </comment>
    <comment ref="D12" authorId="0" shapeId="0" xr:uid="{00000000-0006-0000-0000-000003000000}">
      <text>
        <r>
          <rPr>
            <sz val="10"/>
            <color indexed="81"/>
            <rFont val="TH SarabunPSK"/>
            <family val="2"/>
          </rPr>
          <t xml:space="preserve">คอลัมน์ D12 คลิกที่ drop down  เพื่อเลือก  คำนำหน้าชื่อ ให้ตรงกับ ผู้ยืม
</t>
        </r>
      </text>
    </comment>
    <comment ref="Q12" authorId="0" shapeId="0" xr:uid="{00000000-0006-0000-0000-000004000000}">
      <text>
        <r>
          <rPr>
            <b/>
            <sz val="11"/>
            <color indexed="81"/>
            <rFont val="TH SarabunPSK"/>
            <family val="2"/>
          </rPr>
          <t>ใส่ตำแหน่งที่บรรจุ  ไม่ใช่ตำแหน่งทางบริหาร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" authorId="0" shapeId="0" xr:uid="{00000000-0006-0000-0000-000005000000}">
      <text>
        <r>
          <rPr>
            <b/>
            <sz val="10"/>
            <color indexed="81"/>
            <rFont val="TH SarabunPSK"/>
            <family val="2"/>
          </rPr>
          <t>ต.ย.การพิพม์ 14/01/16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" authorId="0" shapeId="0" xr:uid="{00000000-0006-0000-0000-000006000000}">
      <text>
        <r>
          <rPr>
            <sz val="10"/>
            <color indexed="81"/>
            <rFont val="TH SarabunPSK"/>
            <family val="2"/>
          </rPr>
          <t>ไม่ต้องพิมพ์ตัวเลข เนื่องจาก Link ตัวเลขให้โดยอัตโนมัติ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K29" authorId="0" shapeId="0" xr:uid="{00000000-0006-0000-0000-000007000000}">
      <text>
        <r>
          <rPr>
            <sz val="10"/>
            <color indexed="81"/>
            <rFont val="TH SarabunPSK"/>
            <family val="2"/>
          </rPr>
          <t xml:space="preserve">กรอกเลข  4 หลัก ต.ย.  2559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helpdesk</author>
  </authors>
  <commentList>
    <comment ref="C5" authorId="0" shapeId="0" xr:uid="{00000000-0006-0000-0100-000001000000}">
      <text>
        <r>
          <rPr>
            <sz val="12"/>
            <color indexed="81"/>
            <rFont val="TH SarabunPSK"/>
            <family val="2"/>
          </rPr>
          <t>นำเมาส์ไปวางในช่อง เพื่อคลิกที่ drop down เพื่อเลือก
คำนำหน้านาม  (นาย/ นาง/นางสาว)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5" authorId="0" shapeId="0" xr:uid="{00000000-0006-0000-0100-000002000000}">
      <text>
        <r>
          <rPr>
            <sz val="11"/>
            <color indexed="81"/>
            <rFont val="TH SarabunPSK"/>
            <family val="2"/>
          </rPr>
          <t xml:space="preserve">ระบุตำแหน่งงานที่บรรจุ  ไม่ใช่ตำแหน่งทางบริหาร
เช่น  จนท./นักวิชาการ /อาจารย์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 xr:uid="{00000000-0006-0000-0100-000003000000}">
      <text>
        <r>
          <rPr>
            <sz val="12"/>
            <color indexed="81"/>
            <rFont val="TH SarabunPSK"/>
            <family val="2"/>
          </rPr>
          <t>ระบุชื่อโครงการ /กิจกรรมที่จะนำเงินยืมไปใช้จ่าย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H SarabunPSK"/>
            <family val="2"/>
          </rPr>
          <t>ช่วงระยะเวลาดำเนินการ</t>
        </r>
      </text>
    </comment>
    <comment ref="H27" authorId="0" shapeId="0" xr:uid="{00000000-0006-0000-0100-000004000000}">
      <text>
        <r>
          <rPr>
            <b/>
            <sz val="11"/>
            <color indexed="81"/>
            <rFont val="TH SarabunPSK"/>
            <family val="2"/>
          </rPr>
          <t>ระบุชื่อธนาคาร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 xr:uid="{00000000-0006-0000-0100-000005000000}">
      <text>
        <r>
          <rPr>
            <sz val="11"/>
            <color indexed="81"/>
            <rFont val="TH SarabunPSK"/>
            <family val="2"/>
          </rPr>
          <t xml:space="preserve">ใส่ลำดับที่ ตามที่ระบุไว้ช่อง รายการ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0" shapeId="0" xr:uid="{00000000-0006-0000-0100-000006000000}">
      <text>
        <r>
          <rPr>
            <sz val="11"/>
            <color indexed="81"/>
            <rFont val="TH SarabunPSK"/>
            <family val="2"/>
          </rPr>
          <t xml:space="preserve">ใส่ลำดับที่ ตามที่ระบุไว้ช่อง รายการ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helpdesk</author>
  </authors>
  <commentList>
    <comment ref="J4" authorId="0" shapeId="0" xr:uid="{00000000-0006-0000-0200-000001000000}">
      <text>
        <r>
          <rPr>
            <b/>
            <sz val="10"/>
            <color indexed="81"/>
            <rFont val="TH SarabunPSK"/>
            <family val="2"/>
          </rPr>
          <t>='สัญญาการยืมเงิน (หน้า)'!AD2</t>
        </r>
        <r>
          <rPr>
            <sz val="10"/>
            <color indexed="81"/>
            <rFont val="TH SarabunPSK"/>
            <family val="2"/>
          </rPr>
          <t>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helpdesk</author>
  </authors>
  <commentList>
    <comment ref="D4" authorId="0" shapeId="0" xr:uid="{00000000-0006-0000-0300-000001000000}">
      <text>
        <r>
          <rPr>
            <sz val="11"/>
            <color indexed="81"/>
            <rFont val="TH SarabunPSK"/>
            <family val="2"/>
          </rPr>
          <t>คอลัมน์  D4  พิมพ์ชื่อของหน่วยงาน  ไม่ต้องระบุฝ่าย</t>
        </r>
      </text>
    </comment>
    <comment ref="D5" authorId="0" shapeId="0" xr:uid="{00000000-0006-0000-0300-000002000000}">
      <text>
        <r>
          <rPr>
            <b/>
            <sz val="11"/>
            <color indexed="81"/>
            <rFont val="TH SarabunPSK"/>
            <family val="2"/>
          </rPr>
          <t>คอลัมน์ D5  เลขที่ประจำหน่วยงาน (ใส่ จุด . ตามด้วยตัวเลข)  เช่น  .34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O5" authorId="0" shapeId="0" xr:uid="{00000000-0006-0000-0300-000003000000}">
      <text>
        <r>
          <rPr>
            <b/>
            <sz val="10"/>
            <color indexed="81"/>
            <rFont val="TH SarabunPSK"/>
            <family val="2"/>
          </rPr>
          <t>คอลัมน์ O5  พิมพ์ลำดับของเดือน ตามด้วย ปี ค.ศ.</t>
        </r>
      </text>
    </comment>
    <comment ref="A10" authorId="0" shapeId="0" xr:uid="{00000000-0006-0000-0300-000004000000}">
      <text>
        <r>
          <rPr>
            <b/>
            <sz val="9"/>
            <color indexed="81"/>
            <rFont val="TH SarabunPSK"/>
            <family val="2"/>
          </rPr>
          <t>คลิกที่ drop down  เพื่อเลือกคำนำหน้าชื่อ นาย/นาง/ นางสาว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K23" authorId="0" shapeId="0" xr:uid="{00000000-0006-0000-0300-000005000000}">
      <text>
        <r>
          <rPr>
            <sz val="10"/>
            <color indexed="81"/>
            <rFont val="TH SarabunPSK"/>
            <family val="2"/>
          </rPr>
          <t>ไม่ต้องคีย์ ตัวเลขขึ้นโดยอัตโนมัติ (ตามสูตร)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6" authorId="0" shapeId="0" xr:uid="{00000000-0006-0000-0300-000006000000}">
      <text>
        <r>
          <rPr>
            <sz val="11"/>
            <color indexed="81"/>
            <rFont val="TH SarabunPSK"/>
            <family val="2"/>
          </rPr>
          <t>สามารถ ระบุข้อมูลที่จำเป็นเพิ่มเติมได้
เช่น (กองทุน........)</t>
        </r>
      </text>
    </comment>
    <comment ref="O44" authorId="0" shapeId="0" xr:uid="{00000000-0006-0000-0300-000007000000}">
      <text>
        <r>
          <rPr>
            <b/>
            <sz val="10"/>
            <color indexed="81"/>
            <rFont val="TH SarabunPSK"/>
            <family val="2"/>
          </rPr>
          <t>ช่องนี้ สำหรับลายมือชื่อของหัวหน้าหน่วยงาน</t>
        </r>
        <r>
          <rPr>
            <sz val="10"/>
            <color indexed="81"/>
            <rFont val="TH SarabunPSK"/>
            <family val="2"/>
          </rPr>
          <t xml:space="preserve">
</t>
        </r>
      </text>
    </comment>
    <comment ref="O45" authorId="0" shapeId="0" xr:uid="{00000000-0006-0000-0300-000008000000}">
      <text>
        <r>
          <rPr>
            <sz val="10"/>
            <color indexed="81"/>
            <rFont val="TH SarabunPSK"/>
            <family val="2"/>
          </rPr>
          <t>ชื่อหัวหน้าหน่วยงาน
ต.ย. (ผู้ช่วยศาสตราจารย์ ดร............)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6" authorId="0" shapeId="0" xr:uid="{00000000-0006-0000-0300-000009000000}">
      <text>
        <r>
          <rPr>
            <sz val="11"/>
            <color indexed="81"/>
            <rFont val="TH SarabunPSK"/>
            <family val="2"/>
          </rPr>
          <t>พิมพ์ตำแหน่งหัวหน้าหน่วยงาน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helpdesk</author>
  </authors>
  <commentList>
    <comment ref="C5" authorId="0" shapeId="0" xr:uid="{00000000-0006-0000-0400-000001000000}">
      <text>
        <r>
          <rPr>
            <b/>
            <sz val="14"/>
            <color indexed="81"/>
            <rFont val="TH SarabunPSK"/>
            <family val="2"/>
          </rPr>
          <t>คลิกที่ drop down เลือกคำนำหน้าชื่อ</t>
        </r>
      </text>
    </comment>
    <comment ref="Q5" authorId="0" shapeId="0" xr:uid="{00000000-0006-0000-0400-000002000000}">
      <text>
        <r>
          <rPr>
            <b/>
            <sz val="13"/>
            <color indexed="81"/>
            <rFont val="TH SarabunPSK"/>
            <family val="2"/>
          </rPr>
          <t>ระบุตำแหน่งงานที่บรรจุ/ตำแหน่งทางวิชาการ
 ไม่ใช่ตำแหน่งทางบริหาร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9" authorId="0" shapeId="0" xr:uid="{00000000-0006-0000-0400-000003000000}">
      <text>
        <r>
          <rPr>
            <b/>
            <sz val="14"/>
            <color indexed="81"/>
            <rFont val="TH SarabunPSK"/>
            <family val="2"/>
          </rPr>
          <t>รูปแบบ   dd/mm/yy
วันที่/เดือน/ ปี ค.ศ.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helpdesk</author>
  </authors>
  <commentList>
    <comment ref="B2" authorId="0" shapeId="0" xr:uid="{00000000-0006-0000-0500-000001000000}">
      <text>
        <r>
          <rPr>
            <sz val="11"/>
            <color indexed="81"/>
            <rFont val="TH SarabunPSK"/>
            <family val="2"/>
          </rPr>
          <t>ระบุชื่อ/หัวข้อ  โครงการ ฯระหว่างวันที่   สถานที่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helpdesk</author>
  </authors>
  <commentList>
    <comment ref="C4" authorId="0" shapeId="0" xr:uid="{00000000-0006-0000-0C00-000001000000}">
      <text>
        <r>
          <rPr>
            <sz val="11"/>
            <color indexed="81"/>
            <rFont val="TH SarabunPSK"/>
            <family val="2"/>
          </rPr>
          <t>กรอกสกุลเงิน ในช่องนี้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 shapeId="0" xr:uid="{00000000-0006-0000-0C00-000002000000}">
      <text>
        <r>
          <rPr>
            <b/>
            <sz val="11"/>
            <color indexed="81"/>
            <rFont val="TH SarabunPSK"/>
            <family val="2"/>
          </rPr>
          <t>กรอกตัวเลขในช่องนี้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 shapeId="0" xr:uid="{00000000-0006-0000-0C00-000003000000}">
      <text>
        <r>
          <rPr>
            <sz val="11"/>
            <color indexed="81"/>
            <rFont val="TH SarabunPSK"/>
            <family val="2"/>
          </rPr>
          <t>กรอกสกุลเงิน ในช่องนี้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 shapeId="0" xr:uid="{00000000-0006-0000-0C00-000004000000}">
      <text>
        <r>
          <rPr>
            <b/>
            <sz val="11"/>
            <color indexed="81"/>
            <rFont val="TH SarabunPSK"/>
            <family val="2"/>
          </rPr>
          <t>กรอกตัวเลขในช่องนี้</t>
        </r>
        <r>
          <rPr>
            <sz val="11"/>
            <color indexed="81"/>
            <rFont val="TH SarabunPSK"/>
            <family val="2"/>
          </rPr>
          <t xml:space="preserve">
</t>
        </r>
      </text>
    </comment>
    <comment ref="J7" authorId="0" shapeId="0" xr:uid="{00000000-0006-0000-0C00-000005000000}">
      <text>
        <r>
          <rPr>
            <sz val="11"/>
            <color indexed="81"/>
            <rFont val="TH SarabunPSK"/>
            <family val="2"/>
          </rPr>
          <t>กรอกจำนวนเงินในช่องนี้</t>
        </r>
      </text>
    </comment>
    <comment ref="I8" authorId="0" shapeId="0" xr:uid="{00000000-0006-0000-0C00-000006000000}">
      <text>
        <r>
          <rPr>
            <b/>
            <sz val="11"/>
            <color indexed="81"/>
            <rFont val="TH SarabunPSK"/>
            <family val="2"/>
          </rPr>
          <t>ไม่ต้องกรอก  Link  ไว้แล้ว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" authorId="0" shapeId="0" xr:uid="{00000000-0006-0000-0C00-000007000000}">
      <text>
        <r>
          <rPr>
            <b/>
            <sz val="12"/>
            <color indexed="81"/>
            <rFont val="TH SarabunPSK"/>
            <family val="2"/>
          </rPr>
          <t>ไม่ต้องกรอก Link สูตรไว้แล้ว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1" authorId="0" shapeId="0" xr:uid="{00000000-0006-0000-0C00-000008000000}">
      <text>
        <r>
          <rPr>
            <b/>
            <sz val="11"/>
            <color indexed="81"/>
            <rFont val="TH SarabunPSK"/>
            <family val="2"/>
          </rPr>
          <t>กรอกจำนวนเงินในช่องนี้ (ตั้งทศนิยม 4 ตำแหน่ง)</t>
        </r>
      </text>
    </comment>
    <comment ref="O12" authorId="0" shapeId="0" xr:uid="{00000000-0006-0000-0C00-000009000000}">
      <text>
        <r>
          <rPr>
            <b/>
            <sz val="12"/>
            <color indexed="81"/>
            <rFont val="TH SarabunPSK"/>
            <family val="2"/>
          </rPr>
          <t>ไม่ต้องกรอก  Link สูตรไว้แล้ว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6" authorId="0" shapeId="0" xr:uid="{00000000-0006-0000-0C00-00000A000000}">
      <text>
        <r>
          <rPr>
            <b/>
            <sz val="12"/>
            <color indexed="81"/>
            <rFont val="TH SarabunPSK"/>
            <family val="2"/>
          </rPr>
          <t>ตั้งแต่ แถวที่ 15  ลงไป  ไม่ต้องกรอกข้อมูล
Link สูตรไว้แล้ว  ตัวเลขจะขึ้นโดยอัตโนมัติ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helpdesk</author>
  </authors>
  <commentList>
    <comment ref="C4" authorId="0" shapeId="0" xr:uid="{00000000-0006-0000-0D00-000001000000}">
      <text>
        <r>
          <rPr>
            <sz val="11"/>
            <color indexed="81"/>
            <rFont val="TH SarabunPSK"/>
            <family val="2"/>
          </rPr>
          <t>กรอกสกุลเงิน ในช่องนี้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 shapeId="0" xr:uid="{00000000-0006-0000-0D00-000002000000}">
      <text>
        <r>
          <rPr>
            <b/>
            <sz val="11"/>
            <color indexed="81"/>
            <rFont val="TH SarabunPSK"/>
            <family val="2"/>
          </rPr>
          <t>กรอกตัวเลขในช่องนี้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 shapeId="0" xr:uid="{00000000-0006-0000-0D00-000003000000}">
      <text>
        <r>
          <rPr>
            <sz val="11"/>
            <color indexed="81"/>
            <rFont val="TH SarabunPSK"/>
            <family val="2"/>
          </rPr>
          <t>กรอกสกุลเงิน ในช่องนี้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 shapeId="0" xr:uid="{00000000-0006-0000-0D00-000004000000}">
      <text>
        <r>
          <rPr>
            <b/>
            <sz val="11"/>
            <color indexed="81"/>
            <rFont val="TH SarabunPSK"/>
            <family val="2"/>
          </rPr>
          <t>กรอกตัวเลขในช่องนี้</t>
        </r>
        <r>
          <rPr>
            <sz val="11"/>
            <color indexed="81"/>
            <rFont val="TH SarabunPSK"/>
            <family val="2"/>
          </rPr>
          <t xml:space="preserve">
</t>
        </r>
      </text>
    </comment>
    <comment ref="J7" authorId="0" shapeId="0" xr:uid="{00000000-0006-0000-0D00-000005000000}">
      <text>
        <r>
          <rPr>
            <sz val="11"/>
            <color indexed="81"/>
            <rFont val="TH SarabunPSK"/>
            <family val="2"/>
          </rPr>
          <t>กรอกจำนวนเงินในช่องนี้</t>
        </r>
      </text>
    </comment>
    <comment ref="I8" authorId="0" shapeId="0" xr:uid="{00000000-0006-0000-0D00-000006000000}">
      <text>
        <r>
          <rPr>
            <b/>
            <sz val="11"/>
            <color indexed="81"/>
            <rFont val="TH SarabunPSK"/>
            <family val="2"/>
          </rPr>
          <t>ไม่ต้องกรอก  Link  ไว้แล้ว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" authorId="0" shapeId="0" xr:uid="{00000000-0006-0000-0D00-000007000000}">
      <text>
        <r>
          <rPr>
            <b/>
            <sz val="12"/>
            <color indexed="81"/>
            <rFont val="TH SarabunPSK"/>
            <family val="2"/>
          </rPr>
          <t>ไม่ต้องกรอก Link สูตรไว้แล้ว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1" authorId="0" shapeId="0" xr:uid="{00000000-0006-0000-0D00-000008000000}">
      <text>
        <r>
          <rPr>
            <b/>
            <sz val="11"/>
            <color indexed="81"/>
            <rFont val="TH SarabunPSK"/>
            <family val="2"/>
          </rPr>
          <t>กรอกจำนวนเงินในช่องนี้ (ตั้งทศนิยม 4 ตำแหน่ง)</t>
        </r>
      </text>
    </comment>
    <comment ref="O12" authorId="0" shapeId="0" xr:uid="{00000000-0006-0000-0D00-000009000000}">
      <text>
        <r>
          <rPr>
            <b/>
            <sz val="12"/>
            <color indexed="81"/>
            <rFont val="TH SarabunPSK"/>
            <family val="2"/>
          </rPr>
          <t>ไม่ต้องกรอก  Link สูตรไว้แล้ว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6" authorId="0" shapeId="0" xr:uid="{00000000-0006-0000-0D00-00000A000000}">
      <text>
        <r>
          <rPr>
            <b/>
            <sz val="12"/>
            <color indexed="81"/>
            <rFont val="TH SarabunPSK"/>
            <family val="2"/>
          </rPr>
          <t>ตั้งแต่ แถวที่ 15  ลงไป  ไม่ต้องกรอกข้อมูล
Link สูตรไว้แล้ว  ตัวเลขจะขึ้นโดยอัตโนมัติ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helpdesk</author>
  </authors>
  <commentList>
    <comment ref="C4" authorId="0" shapeId="0" xr:uid="{00000000-0006-0000-0E00-000001000000}">
      <text>
        <r>
          <rPr>
            <sz val="11"/>
            <color indexed="81"/>
            <rFont val="TH SarabunPSK"/>
            <family val="2"/>
          </rPr>
          <t>กรอกสกุลเงิน ในช่องนี้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 shapeId="0" xr:uid="{00000000-0006-0000-0E00-000002000000}">
      <text>
        <r>
          <rPr>
            <b/>
            <sz val="11"/>
            <color indexed="81"/>
            <rFont val="TH SarabunPSK"/>
            <family val="2"/>
          </rPr>
          <t>กรอกตัวเลขในช่องนี้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 shapeId="0" xr:uid="{00000000-0006-0000-0E00-000003000000}">
      <text>
        <r>
          <rPr>
            <sz val="11"/>
            <color indexed="81"/>
            <rFont val="TH SarabunPSK"/>
            <family val="2"/>
          </rPr>
          <t>กรอกสกุลเงิน ในช่องนี้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 shapeId="0" xr:uid="{00000000-0006-0000-0E00-000004000000}">
      <text>
        <r>
          <rPr>
            <b/>
            <sz val="11"/>
            <color indexed="81"/>
            <rFont val="TH SarabunPSK"/>
            <family val="2"/>
          </rPr>
          <t>กรอกตัวเลขในช่องนี้</t>
        </r>
        <r>
          <rPr>
            <sz val="11"/>
            <color indexed="81"/>
            <rFont val="TH SarabunPSK"/>
            <family val="2"/>
          </rPr>
          <t xml:space="preserve">
</t>
        </r>
      </text>
    </comment>
    <comment ref="J7" authorId="0" shapeId="0" xr:uid="{00000000-0006-0000-0E00-000005000000}">
      <text>
        <r>
          <rPr>
            <sz val="11"/>
            <color indexed="81"/>
            <rFont val="TH SarabunPSK"/>
            <family val="2"/>
          </rPr>
          <t>กรอกจำนวนเงินในช่องนี้</t>
        </r>
      </text>
    </comment>
    <comment ref="I8" authorId="0" shapeId="0" xr:uid="{00000000-0006-0000-0E00-000006000000}">
      <text>
        <r>
          <rPr>
            <b/>
            <sz val="11"/>
            <color indexed="81"/>
            <rFont val="TH SarabunPSK"/>
            <family val="2"/>
          </rPr>
          <t>ไม่ต้องกรอก  Link  ไว้แล้ว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" authorId="0" shapeId="0" xr:uid="{00000000-0006-0000-0E00-000007000000}">
      <text>
        <r>
          <rPr>
            <b/>
            <sz val="12"/>
            <color indexed="81"/>
            <rFont val="TH SarabunPSK"/>
            <family val="2"/>
          </rPr>
          <t>ไม่ต้องกรอก Link สูตรไว้แล้ว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1" authorId="0" shapeId="0" xr:uid="{00000000-0006-0000-0E00-000008000000}">
      <text>
        <r>
          <rPr>
            <b/>
            <sz val="11"/>
            <color indexed="81"/>
            <rFont val="TH SarabunPSK"/>
            <family val="2"/>
          </rPr>
          <t>กรอกจำนวนเงินในช่องนี้ (ตั้งทศนิยม 4 ตำแหน่ง)</t>
        </r>
      </text>
    </comment>
    <comment ref="O12" authorId="0" shapeId="0" xr:uid="{00000000-0006-0000-0E00-000009000000}">
      <text>
        <r>
          <rPr>
            <b/>
            <sz val="12"/>
            <color indexed="81"/>
            <rFont val="TH SarabunPSK"/>
            <family val="2"/>
          </rPr>
          <t>ไม่ต้องกรอก  Link สูตรไว้แล้ว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6" authorId="0" shapeId="0" xr:uid="{00000000-0006-0000-0E00-00000A000000}">
      <text>
        <r>
          <rPr>
            <b/>
            <sz val="12"/>
            <color indexed="81"/>
            <rFont val="TH SarabunPSK"/>
            <family val="2"/>
          </rPr>
          <t>ตั้งแต่ แถวที่ 15  ลงไป  ไม่ต้องกรอกข้อมูล
Link สูตรไว้แล้ว  ตัวเลขจะขึ้นโดยอัตโนมัติ</t>
        </r>
      </text>
    </comment>
  </commentList>
</comments>
</file>

<file path=xl/sharedStrings.xml><?xml version="1.0" encoding="utf-8"?>
<sst xmlns="http://schemas.openxmlformats.org/spreadsheetml/2006/main" count="1205" uniqueCount="317">
  <si>
    <t>บันทึกข้อความ</t>
  </si>
  <si>
    <t>คำอธิบายในการกรอกแบบฟอร์ม</t>
  </si>
  <si>
    <t>คำอธิบายเพิ่มเติม</t>
  </si>
  <si>
    <t>ส่วนราชการ</t>
  </si>
  <si>
    <t xml:space="preserve">ฝ่าย สำนักวิทยบริการและเทคโนโลยีสารสนเทศ </t>
  </si>
  <si>
    <t>โทร.</t>
  </si>
  <si>
    <t>02-549-4108</t>
  </si>
  <si>
    <t xml:space="preserve"> </t>
  </si>
  <si>
    <t>ที่  อว</t>
  </si>
  <si>
    <t>.14</t>
  </si>
  <si>
    <t>/</t>
  </si>
  <si>
    <t>วันที่</t>
  </si>
  <si>
    <t>คอลัมน์</t>
  </si>
  <si>
    <t>D6</t>
  </si>
  <si>
    <t>กรอกเลขที่ประจำหน่วยงาน   โดยใส่เครื่องหมาย  จุด (.) นำหน้าตัวเลข 2 ตำแหน่ง</t>
  </si>
  <si>
    <t>เรื่อง</t>
  </si>
  <si>
    <t>ขอยืมเงินทดรองราชการ และขอใช้บัตรเครดิตราชการ</t>
  </si>
  <si>
    <t>O6</t>
  </si>
  <si>
    <t xml:space="preserve">กรอกวันที่ ในรูปแบบ  เดือน และตามด้วยปี ค.ศ.   </t>
  </si>
  <si>
    <t>เรียน</t>
  </si>
  <si>
    <t>ผู้อำนวยการสำนักวิทยบริการและเทคโนโลยีสารสนเทศ</t>
  </si>
  <si>
    <t>เช่น            มกราคม  2559</t>
  </si>
  <si>
    <t>1/16</t>
  </si>
  <si>
    <t>จะออกมาเป็น</t>
  </si>
  <si>
    <t xml:space="preserve">ด้วย </t>
  </si>
  <si>
    <t>นางสาว</t>
  </si>
  <si>
    <t>ตำแหน่ง</t>
  </si>
  <si>
    <t>คลิกเมาส์</t>
  </si>
  <si>
    <t>ที่</t>
  </si>
  <si>
    <t>D12</t>
  </si>
  <si>
    <t xml:space="preserve"> เพื่อเลือกคำนำหน้าชื่อ  นาย /นาง/นางสาว</t>
  </si>
  <si>
    <t xml:space="preserve">มีความประสงค์ขอยืมเงินทดรองราชการจากกองคลัง เพื่อเป็นค่าใช้จ่าย ตามรายละเอียด ดังนี้ </t>
  </si>
  <si>
    <t xml:space="preserve">นำเมาส์ไปวางใน </t>
  </si>
  <si>
    <r>
      <t xml:space="preserve">เพื่อใส่เครื่องหมาย  √  </t>
    </r>
    <r>
      <rPr>
        <b/>
        <sz val="16"/>
        <color indexed="10"/>
        <rFont val="TH Sarabun New"/>
        <family val="2"/>
      </rPr>
      <t xml:space="preserve"> เฉพาะหัวข้อที่เกี่ยวข้องกับการยืมเงินในแต่ละครั้ง</t>
    </r>
  </si>
  <si>
    <t>เดินทางไปราชการชั่วคราวตามพระราชกฤษฎีกา คชจ.ในการเดินทางไปราชการ</t>
  </si>
  <si>
    <t>เดินทางไปราชการฯ</t>
  </si>
  <si>
    <t>คลิกเลือกในกรณี</t>
  </si>
  <si>
    <t>หน่วยงานอี่นเป็นผู้จัด และผู้ยืม/คณะเดินทาง เป็นผู้ไปเข้าร่วม</t>
  </si>
  <si>
    <t>จัดฝึกอบรม / จัดประชุม /สัมมนา/จัดงาน/จัดนิทรรศการ/จัดโครงการ</t>
  </si>
  <si>
    <t>จัดฝึกอบรม/จัดประชุม</t>
  </si>
  <si>
    <t>"--------------------"</t>
  </si>
  <si>
    <t>หน่วยงานของผู้ยืม เป็นผู้จัดฝึกอบรม/จัดประชุม/สัมมนา ฯลฯ</t>
  </si>
  <si>
    <t>ค่ารับรองชาวต่างประเทศ</t>
  </si>
  <si>
    <t>มีการจัดเลี้ยงรับรองชาวต่างประเทศ</t>
  </si>
  <si>
    <t xml:space="preserve">ค่าใช้จ่ายงบดำเนินงาน  </t>
  </si>
  <si>
    <t xml:space="preserve">( </t>
  </si>
  <si>
    <t>ค่าตอบแทน</t>
  </si>
  <si>
    <t>ค่าใช้สอย</t>
  </si>
  <si>
    <t>ค่าวัสดุฝึก</t>
  </si>
  <si>
    <t>วัสดุการเกษตร</t>
  </si>
  <si>
    <t>ค่าวัสดุเชื้อเพลิง/หล่อลื่น)</t>
  </si>
  <si>
    <t>ค่าใช้จ่ายงบดำเนินงาน</t>
  </si>
  <si>
    <t xml:space="preserve">มีการจัดซื้อ/จัดจ้าง  ในการดำเนินงานงานตามปกติของหน่วยงาน </t>
  </si>
  <si>
    <t>อื่น ๆ (ระบุ)</t>
  </si>
  <si>
    <t xml:space="preserve">อื่น ๆ </t>
  </si>
  <si>
    <t>ไม่อยู่ในหัวข้อดังกล่าวข้างต้น</t>
  </si>
  <si>
    <t>หัวข้อ /เรื่อง</t>
  </si>
  <si>
    <t>หัวข้อ/เรื่อง</t>
  </si>
  <si>
    <t>เป็นหัวข้อ/เรื่อง  ตามรายละเอียดที่ขอยืมเงิน</t>
  </si>
  <si>
    <t>ระหว่างวันที่</t>
  </si>
  <si>
    <t>ถึงวันที่</t>
  </si>
  <si>
    <t>ณ สถานที่</t>
  </si>
  <si>
    <t>D21 และ M21</t>
  </si>
  <si>
    <t>พิมพ์วันที่ในรูปแบบ วันที่  ลำดับที่ของเดือน  ปี ค.ศ.</t>
  </si>
  <si>
    <t>พระนครศรีอยุธยา</t>
  </si>
  <si>
    <t>เช่น  14/01/16</t>
  </si>
  <si>
    <t xml:space="preserve">จำนวนเงินยืมรวมทั้งสิ้น  </t>
  </si>
  <si>
    <t>บาท</t>
  </si>
  <si>
    <t>ดังนี้</t>
  </si>
  <si>
    <t>1.</t>
  </si>
  <si>
    <t>ยืมเงินสด</t>
  </si>
  <si>
    <t>จำนวนเงิน</t>
  </si>
  <si>
    <t>2.</t>
  </si>
  <si>
    <t>การใช้บัตรเครดิตราชการ</t>
  </si>
  <si>
    <t xml:space="preserve">เหตุผล การไม่ใช้บัตรเครดิตราชการ </t>
  </si>
  <si>
    <t xml:space="preserve">ขอยกเว้น </t>
  </si>
  <si>
    <t xml:space="preserve">วิธีการจัดซื้อ/จัดจ้างโดยวิธีซื้อเชื่อ (ระบุเหตุผล/ความจำเป็น)  </t>
  </si>
  <si>
    <t>รายละเอียดอยู่ในคู่มือการยืมเงินทดรองราชการฯ</t>
  </si>
  <si>
    <t>การใช้บัตรเครดิตราชการ (ระบุเหตุผล/ความจำเป็น)</t>
  </si>
  <si>
    <t xml:space="preserve">ฉะนั้น  </t>
  </si>
  <si>
    <t>ขอให้จัดทำบัตรเครดิตราชการ ล่วงหน้า  หรืออาจต้องสำรองจ่ายและตั้งเบิกภายหลัง</t>
  </si>
  <si>
    <t>โดยเบิกจ่ายจาก</t>
  </si>
  <si>
    <t>สำหรับบุคคลใดที่ยังไม่ได้ขอทำบัตรเครดิต  และมีความประสงค์ยืมเงินทดรองราชการ</t>
  </si>
  <si>
    <t>เงินงบประมาณแผ่นดิน</t>
  </si>
  <si>
    <t>ปีงบประมาณ</t>
  </si>
  <si>
    <t>ของหน่วยงาน</t>
  </si>
  <si>
    <t>หากมีค่าใช้จ่ายที่จะต้องจ่ายผ่านเครดิต   ผู้ยืมต้องสำรองเงินจ่ายไปก่อน และขอตั้งเบิกภายหลัง</t>
  </si>
  <si>
    <t>ค่าวัสดุ</t>
  </si>
  <si>
    <t>เงินอุดหนุน</t>
  </si>
  <si>
    <t>รายจ่ายอื่น</t>
  </si>
  <si>
    <t>เงินรายได้ ประจำปี</t>
  </si>
  <si>
    <t>งบกลาง</t>
  </si>
  <si>
    <t>สะสม</t>
  </si>
  <si>
    <t>เงินรับฝาก</t>
  </si>
  <si>
    <t>สัญญาการยืมเงิน</t>
  </si>
  <si>
    <t>เลขที่</t>
  </si>
  <si>
    <t>วันครบกำหนดส่งใช้เงินยืม</t>
  </si>
  <si>
    <t>ในคอลัมน์  C5  ซึ่งเป็นช่องใส่คำนำนามชื่อ</t>
  </si>
  <si>
    <t>ยื่นต่อ</t>
  </si>
  <si>
    <t>ผู้อำนวยการกองคลัง</t>
  </si>
  <si>
    <t>ไม่ต้องกรอก  ให้คลิกเมาส์เลือกได้เลย</t>
  </si>
  <si>
    <t>ข้าพเจ้า</t>
  </si>
  <si>
    <t>(ไม่ต้องใช้ตำแหน่งทางวิชาการ เนื่องจาก</t>
  </si>
  <si>
    <t>สังกัด</t>
  </si>
  <si>
    <t>จังหวัด</t>
  </si>
  <si>
    <t>ปทุมธานี</t>
  </si>
  <si>
    <t>ใช้คำนำหน้าชื่อ ตามหน้าสมุดบัญชีเงินฝากธนาคาร)</t>
  </si>
  <si>
    <t>มีความประสงค์ขอยืมเงินจาก เงินรายได้มหาวิทยาลัยเทคโนโลยีราชมงคลธัญบุรี  เพื่อเป็นค่าใช้จ่าย</t>
  </si>
  <si>
    <t>เดินทางไปราชการในประเทศ</t>
  </si>
  <si>
    <t>เดินทางไปราชการต่างประเทศ</t>
  </si>
  <si>
    <t>จัดฝึกอบรม/สัมมนา/จัดงาน</t>
  </si>
  <si>
    <t>จัดประชุม</t>
  </si>
  <si>
    <t>สำหรับ</t>
  </si>
  <si>
    <t>โดยมีรายละเอียด ดังนี้</t>
  </si>
  <si>
    <t>รายการ</t>
  </si>
  <si>
    <t xml:space="preserve">ช่องรายการ  ให้ใส่ลำดับที่  เพื่อนำลำดับที่ </t>
  </si>
  <si>
    <t>ไปกรอกในช่องการรับเงิน " ตามรายการที่....."</t>
  </si>
  <si>
    <t>(จำนวนเงินตัวอักษร)</t>
  </si>
  <si>
    <t>รวมเงิน</t>
  </si>
  <si>
    <t>การขอรับเงิน</t>
  </si>
  <si>
    <t>เลขที่บัญชี /บัตรเครดิต</t>
  </si>
  <si>
    <t>โอนเงินเข้าบัญชีเงินฝากธนาคาร</t>
  </si>
  <si>
    <t>ตามรายการที่</t>
  </si>
  <si>
    <t>บัตรเครดิตราชการ ประเภท วงเงินชั่วคราว</t>
  </si>
  <si>
    <t>ตั้งแต่วันที่</t>
  </si>
  <si>
    <t>ข้าพเจ้าสัญญาว่าจะปฏิบัติตามระเบียบของทางราชการ และเงื่อนไขในการใช้บัตรเครดิตราชการที่ข้าพเจ้าเป็นผู้ถือบัตรเครดิตทุกประการ ดังนี้</t>
  </si>
  <si>
    <t>ข้าพเจ้าจะเก็บรักษาบัตรเครดิตไว้กับตนเองตลอดระยะเวลาที่ระบุไว้ในสัญญาการยืมเงิน และไม่ยอมให้บุคคลอื่นนำบัตรเครดิตดังกล่าวไปใช้</t>
  </si>
  <si>
    <t>ข้าพเจ้าจะใช้จ่ายเงินยืมซึ่งได้รับโอนเข้าบัญชีฝากธนาคาร หรือ/และบัตรเครดิต ในการชำระค่าสินค้าและบริการ เฉพาะรายการค่าใช้จ่ายของทางราชการ</t>
  </si>
  <si>
    <t>ที่ระบุไว้ข้างต้นและไม่เกินวงเงินงบประมาณที่ได้รับอนุมัติให้เบิกจ่ายได้</t>
  </si>
  <si>
    <t>3.</t>
  </si>
  <si>
    <t>ข้าพเจ้าจะเก็บรักษาใบสำคัญคู่จ่ายกรณีที่ชำระด้วยเงินยืมซึ่งได้รับโอนเข้าบัญชีฝากธนาคาร หรือใบสำคัญคู่จ่าย พร้อมกับใบบันทึกรายการขาย (Sale Slip) และ</t>
  </si>
  <si>
    <t>เอกสารอื่น ๆ (ถ้ามี) กรณีใช้บัตรเครดิตทุกรายการ พร้อมทั้งจัดทำแบบใบเบิกค่าใช้จ่ายในการเดินทางไปราชการตามที่ราชการกำหนด เพื่อมอบให้ฝ่ายการเงินภายในระยะเวลา</t>
  </si>
  <si>
    <t>วันครบกำหนดตามสัญญาการยืมเงิน</t>
  </si>
  <si>
    <t xml:space="preserve">การใช้จ่ายเงินยืมหรือบัตรเครดิตราชการในการชำระค่าสินค้าและบริการรายการใด ซึ่งตามลักษณะไม่อาจเรียกใบเสร็จรับเงินได้ ข้าพเจ้าจะทำใบรับรองการจ่าย </t>
  </si>
  <si>
    <t>รายการดังกล่าว โดยบันทึกชี้แจงเหตุผลที่ไม่อาจเรียกใบเสร็จรับเงิน</t>
  </si>
  <si>
    <t>4.</t>
  </si>
  <si>
    <t xml:space="preserve">ข้าพเจ้ายินดีให้ข้อมูลและรายละเอียดต่าง ๆ ที่เกิดจากการใช้บัตรเครดิตราชการของข้าพเจ้าแก่เจ้าหน้าที่การเงินตามที่ร้องขอโดยด่วน ทั้งนี้  เพื่อประโยชน์ใน </t>
  </si>
  <si>
    <t>การตรวจสอบการชำระเงินให้กับสถาบันผู้ออกบัตรเครดิต</t>
  </si>
  <si>
    <t>5.</t>
  </si>
  <si>
    <t>หากข้าพเจ้ากระทำผิดเงื่อนไขหรือมีความเสียหายที่เกิดขึ้นจากการที่ข้าพเจ้าใช้บัตรเครดิตราชการ หรือไม่ส่งเงินเหลือจ่ายตามกำหนด ข้าพเจ้ายินยอมจ่ายเป็น</t>
  </si>
  <si>
    <t>เงินสด หรือให้หักเงินเดือน ค่าจ้าง หรือเงินอื่นใดที่ข้าพเจ้าพึงได้รับจากทางราชการเพื่อชดใช้ความเสียหายดังกล่าวจนครบถ้วน ซึ่งถ้าข้าพเจ้าปฏิเสธ บิดพลิ้ว หรือประวิงเวลา</t>
  </si>
  <si>
    <t>ข้าพเจ้ายินยอมให้ทางราชการมีคำสั่งหรือฟ้องดำเนินคดีเรียกให้ชดใช้ได้ทันที</t>
  </si>
  <si>
    <t>ลงชื่อ</t>
  </si>
  <si>
    <t>ผู้ยืมเงิน</t>
  </si>
  <si>
    <t>แจ้งผลการโอนเงินเข้าบัญชี ผ่าน e-mail address</t>
  </si>
  <si>
    <t>ส่วนนี้เฉพาะเจ้าหน้าที่การเงิน สวส. เท่านั้น</t>
  </si>
  <si>
    <t>งปม.</t>
  </si>
  <si>
    <t>หมวด</t>
  </si>
  <si>
    <t>งรด.</t>
  </si>
  <si>
    <t>GJN</t>
  </si>
  <si>
    <t>งฝ.</t>
  </si>
  <si>
    <t>หน่วยงาน</t>
  </si>
  <si>
    <t xml:space="preserve"> - 2 -</t>
  </si>
  <si>
    <t>เสนอ</t>
  </si>
  <si>
    <t>อธิการบดีมหาวิทยาลัยเทคโนโลยีราชมงคลธัญบุรี</t>
  </si>
  <si>
    <t>คำอนุมัติ</t>
  </si>
  <si>
    <t>ได้ตรวจสอบแล้ว  เห็นสมควรอนุมัติ  ดังนี้</t>
  </si>
  <si>
    <t>อนุมัติตามเงื่อนไขข้างต้น  ดังนี้</t>
  </si>
  <si>
    <t>ให้โอนเงินเข้าบัญชีเงินฝากธนาคาร จำนวน</t>
  </si>
  <si>
    <t xml:space="preserve">ตัวเลข และข้อความ ในช่องต่าง ๆ </t>
  </si>
  <si>
    <t>ได้ทำการ Link  สูตร จาก สัญญาการยืมเงิน (หน้า) ให้เรียบร้อย</t>
  </si>
  <si>
    <t>ให้ใช้จ่ายผ่านบัตรเครดิต ประเภทวงเงินชั่วคราว</t>
  </si>
  <si>
    <t>ไม่ต้องทำการคีย์ข้อมูล  มิฉะนั้น สูตรที่ตั้งไว้จะหายไป</t>
  </si>
  <si>
    <t>จำนวน</t>
  </si>
  <si>
    <t>หากเผลอทำการคีย์ข้อมูล และสูตรที่ Link ไว้ หายไป</t>
  </si>
  <si>
    <t>ให้ดำเนินการดังนี้</t>
  </si>
  <si>
    <t xml:space="preserve"> ให้คลิกเมาส์ในช่องที่ต้องการ</t>
  </si>
  <si>
    <t>2.2</t>
  </si>
  <si>
    <t>พิมพ์เครื่องหมาย  =ในช่องนั้น โดยไม่ต้องกด enter</t>
  </si>
  <si>
    <t>(                                                                 )</t>
  </si>
  <si>
    <t>)</t>
  </si>
  <si>
    <t>2.3</t>
  </si>
  <si>
    <t xml:space="preserve">ให้คลิกเมาส์ที่ worksheet  สัญญาการยืมเงิน (หน้า) </t>
  </si>
  <si>
    <t>นำเมาส์ไปวางในช่อง Cell ที่ต้องการ Link สูตร  แล้งกด enter</t>
  </si>
  <si>
    <t xml:space="preserve">ทำการ Save  As  ข้อมูลใหม่ทุกครั้ง ตามชื่อของผู้ยืมเงินรายใหม่ </t>
  </si>
  <si>
    <t>ใบรับเงิน</t>
  </si>
  <si>
    <t>เพื่อความสะดวก รวดเร็ว ในการยืมเงินของผู้ยืมรายเดิม ในครั้งต่อ ๆ ไป</t>
  </si>
  <si>
    <t>ได้โอนเงินเข้าบัญชีเงินฝากธนาคาร</t>
  </si>
  <si>
    <t>ได้เปิดวงเงินและระยะเวลาการใช้บัตรวงเงินชั่วคราวตามที่ได้รับอนุมัติให้จ่ายได้ข้างต้น</t>
  </si>
  <si>
    <t>ผู้จ่ายเงิน</t>
  </si>
  <si>
    <t>รายการส่งใช้การยืมเงิน / ใช้บัตรเครดิตราชการ</t>
  </si>
  <si>
    <t>วัน เดือน ปี</t>
  </si>
  <si>
    <t>รายการส่งใช้</t>
  </si>
  <si>
    <t>คงค้าง</t>
  </si>
  <si>
    <t>เลขที่ใบรับ/ใบสำคัญ</t>
  </si>
  <si>
    <t>ลายมือชื่อผู้รับ</t>
  </si>
  <si>
    <t>หมายเหตุ</t>
  </si>
  <si>
    <t>-</t>
  </si>
  <si>
    <t>ใบสำคัญ</t>
  </si>
  <si>
    <t>เงินเหลือจ่าย</t>
  </si>
  <si>
    <r>
      <rPr>
        <u val="double"/>
        <sz val="18"/>
        <color indexed="10"/>
        <rFont val="TH Sarabun New"/>
        <family val="2"/>
      </rPr>
      <t>ข้อแนะนำเพิ่มเติม</t>
    </r>
    <r>
      <rPr>
        <sz val="16"/>
        <color indexed="8"/>
        <rFont val="TH Sarabun New"/>
        <family val="2"/>
      </rPr>
      <t xml:space="preserve">   ควร Save File นี้ เป็นรายบุคคลที่ขอยืมเงิน  เนื่องจากข้อมูลจะถูกเชื่อมโยง (Link)</t>
    </r>
  </si>
  <si>
    <t>มาจาก sheet  แรก คือตั้งแต่ Sheet  สัญญาการยืมเงิน</t>
  </si>
  <si>
    <t>ที่  อว.</t>
  </si>
  <si>
    <t>0649.</t>
  </si>
  <si>
    <t>14</t>
  </si>
  <si>
    <t>ขั้นตอน  1</t>
  </si>
  <si>
    <t>สร้าง Folder  ตั้งชื่อเงินยืมตามภาควิชา /ฝ่าย</t>
  </si>
  <si>
    <t>ขั้นตอน  2</t>
  </si>
  <si>
    <t>Save  File  นี้  ตามรายชื่อบุคลากร ใน Folder ภาควิชา/ฝ่าย</t>
  </si>
  <si>
    <t>ขอส่งเอกสารชดใช้สัญญาการยืมเงินและการใช้บัตรเครดิตราชการ  และขอเบิกจ่ายเงิน</t>
  </si>
  <si>
    <t>กรอกวันที่ ในรูปแบบ    mm/yy</t>
  </si>
  <si>
    <t>(เดือน 1 ถึง 12  ตามด้วยปีค.ศ.)</t>
  </si>
  <si>
    <t>ขอส่งเอกสารชดใช้สัญญาการยืมเงินและการใช้บัตรเครดิตราชการ ตามสัญญาการยืมเงิน เลขที่</t>
  </si>
  <si>
    <t>จำนวนเงินยืมรวมทั้งสิ้น</t>
  </si>
  <si>
    <t>มีรายละเอียด  ดังนี้</t>
  </si>
  <si>
    <t>การยืมเป็นเงินสด</t>
  </si>
  <si>
    <t>ใบสำคัญเงินทดรองราชการ</t>
  </si>
  <si>
    <t>เงินสดคงเหลือ (ถ้ามี)</t>
  </si>
  <si>
    <t>กำไรจากอัตราแลกเปลี่ยน (ถ้ามี)</t>
  </si>
  <si>
    <t>การยืมเป็นบัตรเครดิตราชการ</t>
  </si>
  <si>
    <t>ใบสำคัญบัตรเครดิตราชการ</t>
  </si>
  <si>
    <t>เงินสด (ที่มิใช่รายการของทางราชการ /เกินกว่าสิทธิที่พึงได้รับจากทางราชการ)</t>
  </si>
  <si>
    <t>วงเงินที่เหลือในบัตรเครดิตราชการ</t>
  </si>
  <si>
    <t>เบิกเงินเพิ่มเติมในส่วนที่สำรองจ่ายไป</t>
  </si>
  <si>
    <t>โดยสั่งจ่ายในนาม</t>
  </si>
  <si>
    <t>เลขที่บัญชี</t>
  </si>
  <si>
    <t>ธนาคาร</t>
  </si>
  <si>
    <t>รวมเป็นจำนวนเงินที่เบิกจ่ายทั้งสิ้น</t>
  </si>
  <si>
    <t>ผลผลิต</t>
  </si>
  <si>
    <t>นำเมาส์ไปวางในช่อง</t>
  </si>
  <si>
    <t>จะเห็นสัญลักษณ์รูปมือ คลิกเพื่อใส่เครื่องหมาย  √   ในทุก ๆ หัวข้อที่เกี่ยวข้อง</t>
  </si>
  <si>
    <t>และกรอกจำนวนเงิน เฉพาะหมวดที่เบิกจ่าย</t>
  </si>
  <si>
    <t>โครงการ</t>
  </si>
  <si>
    <t>รายได้ประจำปี</t>
  </si>
  <si>
    <t>รายได้งบกลาง</t>
  </si>
  <si>
    <t>รายได้สะสม</t>
  </si>
  <si>
    <t>หมวดเงินอุดหนุน</t>
  </si>
  <si>
    <t>หมวดรายจ่ายอื่น</t>
  </si>
  <si>
    <t xml:space="preserve">บันทึก ERP </t>
  </si>
  <si>
    <t>เงิน งปม.</t>
  </si>
  <si>
    <t xml:space="preserve">เงินรายได้  </t>
  </si>
  <si>
    <t>ทั้งนี้  ขอรับรองว่าได้ดำเนินการตามที่ได้รับมอบอำนาจ และดำเนินการตามกฎ ระเบียบ ข้อบังคับ มติ ครม. มติสภาฯ   หรือหนังสือสั่งการ</t>
  </si>
  <si>
    <t xml:space="preserve">ที่เกี่ยวข้อง โดยได้ตรวจสอบหลักฐานประกอบการเบิกจ่ายถูกต้อง ครบถ้วนแล้ว  และมีเงินงบประมาณเหลือเพียงพอ </t>
  </si>
  <si>
    <t>เส้นประ</t>
  </si>
  <si>
    <t>เมื่อพิมพ์ชื่อ และตำแหน่งหัวหน้าหน่วยงานแล้ว</t>
  </si>
  <si>
    <t xml:space="preserve">สามารถลบทิ้งได้  โดยนำเมาส์ไปชี้เส้นประ </t>
  </si>
  <si>
    <t>แล้วกด delete</t>
  </si>
  <si>
    <t>แต่ถ้าจะคง เส้นประ ไว้เหมือนเดิม ก็ได้</t>
  </si>
  <si>
    <t>ผู้ตรวจสอบ</t>
  </si>
  <si>
    <t>(ลงชื่อ)</t>
  </si>
  <si>
    <t>ผู้ปฏิบัติงาน</t>
  </si>
  <si>
    <t>หัวหน้างาน (ตามสายงาน)</t>
  </si>
  <si>
    <t>หัวหน้าสำนักงาน</t>
  </si>
  <si>
    <t>รองคณบดีฝ่ายบริหาร</t>
  </si>
  <si>
    <t>แบบใบสรุปรายการค่าใช้จ่ายที่เกิดจากการใช้บัตรเครดิต</t>
  </si>
  <si>
    <t>(1)</t>
  </si>
  <si>
    <t>ผู้ถือบัตรเครดิตของราชการ หมายเลข</t>
  </si>
  <si>
    <t>ซึ่งได้ทำสัญญาการใช้บัตรเครดิตของราชการ เลขที่</t>
  </si>
  <si>
    <t>ลงวันที่</t>
  </si>
  <si>
    <t>(2)</t>
  </si>
  <si>
    <t>ข้าพเจ้าได้ใช้จ่ายผ่านบัตรเครดิตราชการดังกล่าว ระหว่างวันที่</t>
  </si>
  <si>
    <t>รวมเป็นเงิน</t>
  </si>
  <si>
    <t>วัน/เดือน/ปี
ที่ใช้จ่ายผ่านบัตรเครดิต</t>
  </si>
  <si>
    <t>รายการค่าใช้จ่าย</t>
  </si>
  <si>
    <t>จำนวนเงิน  (3)</t>
  </si>
  <si>
    <t>ชื่อสถานบริการ/ร้านค้าที่รับ
ชำระเงินด้วยบัตรเครดิต</t>
  </si>
  <si>
    <t>รวม</t>
  </si>
  <si>
    <t>จึงเรียนมาเพื่อโปรดดำเนินการต่อไป</t>
  </si>
  <si>
    <t>(                                                             )</t>
  </si>
  <si>
    <t>ยื่นต่อ  ผู้อำนวยการกองคลัง  หัวหน้ากองคลัง  หัวหน้าแผนกคลัง หรือตำแหน่งอื่นใด</t>
  </si>
  <si>
    <t>หมายถึง  วัน เดือน ปี ที่ผู้มีอำนาจอนุมัติลงนามในสัญญาการใช้บัตรเครดิตราชการ</t>
  </si>
  <si>
    <t>(3)</t>
  </si>
  <si>
    <t>จำนวนเงินที่ระบุสกุลเงินที่ชำระให้กับร้านค้าและสถานบริการ</t>
  </si>
  <si>
    <t>รายละเอียดค่าใช้จ่ายในการเดินทางไปราชการต่างประเทศ</t>
  </si>
  <si>
    <t>บัตรเครดิต</t>
  </si>
  <si>
    <t>เงินสด</t>
  </si>
  <si>
    <t>จำนวนเงิน (บาท)</t>
  </si>
  <si>
    <t>ค่าลงทะเบียน</t>
  </si>
  <si>
    <t>ค่าเบี้ยเลี้ยง</t>
  </si>
  <si>
    <t>ค่าที่พัก</t>
  </si>
  <si>
    <t>ค่าพาหนะ</t>
  </si>
  <si>
    <t>ค่าตั๋วเครื่องบิน</t>
  </si>
  <si>
    <t>ค่าเดินทางในต่างประเทศ</t>
  </si>
  <si>
    <t>ค่าธรรมเนียมวีซ่า</t>
  </si>
  <si>
    <t>ส่วนต่างอัตราแลกเปลี่ยน</t>
  </si>
  <si>
    <t>ผลกำไรจากค่าอัตราแลกเปลี่ยน</t>
  </si>
  <si>
    <t>ผลขาดทุนจากค่าอัตราแลกเปลี่ยน</t>
  </si>
  <si>
    <t>จำนวนรวม</t>
  </si>
  <si>
    <t>จำนวนเงินรวมทั้งสิ้น</t>
  </si>
  <si>
    <t>หมวดค่าใช้สอย</t>
  </si>
  <si>
    <t>ค่าพาหนะเดินทางในประเทศ</t>
  </si>
  <si>
    <t>จำนวนรวมทั้งสิ้น</t>
  </si>
  <si>
    <t>ตัวอย่างการคำนวณผลต่างอัตราแลกเปลี่ยนเงินตราต่างประเทศ</t>
  </si>
  <si>
    <t>วิธีที่ 1</t>
  </si>
  <si>
    <t>คำนวณหาผลต่างระหว่างอัตราแลกเปลี่ยน (ไป-กลับ)</t>
  </si>
  <si>
    <t>สกุลเงิน ตปท.</t>
  </si>
  <si>
    <t>อัตราแลกเปลี่ยน</t>
  </si>
  <si>
    <t>*</t>
  </si>
  <si>
    <t>(ไป)</t>
  </si>
  <si>
    <t>CNY</t>
  </si>
  <si>
    <t>=</t>
  </si>
  <si>
    <t>(กลับ)</t>
  </si>
  <si>
    <t>ประมาณการค่าใช้จ่ายใน ตปท. ตามโครงการ  (บาท)</t>
  </si>
  <si>
    <t>ค่าใช้จ่ายตามโครงการ (คำนวณเป็นเงินตราต่างประเทศ)</t>
  </si>
  <si>
    <t>÷</t>
  </si>
  <si>
    <t>ค่าใช้จ่ายที่เกิดขึ้นจริงในต่างประเทศ</t>
  </si>
  <si>
    <t>เงินคงเหลือจากการใช้จ่ายจริง</t>
  </si>
  <si>
    <t xml:space="preserve">นำเงินคงเหลือมาคำนวณหาส่วนต่างอัตราแลกเปลี่ยน </t>
  </si>
  <si>
    <t>เงินคงเหลือ</t>
  </si>
  <si>
    <t>×</t>
  </si>
  <si>
    <t>กำไร</t>
  </si>
  <si>
    <t>ขาดทุน</t>
  </si>
  <si>
    <t>จากอัตราแลกเปลี่ยน</t>
  </si>
  <si>
    <t>วิธีที่  2</t>
  </si>
  <si>
    <t>ผลต่างอัตราแลกเปลี่ยน</t>
  </si>
  <si>
    <t>นำเงินคงเหลือจากการใช้จ่ายจริง  X  ผลต่างอัตราแลกเปลี่ยน</t>
  </si>
  <si>
    <t>x</t>
  </si>
  <si>
    <t>ให้กรอกข้อมูล เฉพาะในแถวที่มีเครื่องหมาย  *   เท่านั้น</t>
  </si>
  <si>
    <t>ข้อมูลในตำแหน่งอื่น ๆ ได้ทำการ Link Formula  ไว้ ซึ่งตัวเลขต่าง จะขึ้นเองโดยอัตโนมัติ</t>
  </si>
  <si>
    <t>JPY</t>
  </si>
  <si>
    <t>VND</t>
  </si>
  <si>
    <t>EUR</t>
  </si>
  <si>
    <t>ไม่มีผลกำไรขาดทุนจากอัตราแลกเปลี่ยน เนื่องจากใช้จ่ายเกินเงินที่ยืมไป</t>
  </si>
  <si>
    <t>การคำนวณผลต่างอัตราแลกเปลี่ยนเงินตราต่างประเทศ</t>
  </si>
  <si>
    <t>ข้อมูลในตำแหน่งอื่น ๆ ได้ทำการ Link Formula  ไว้ ซึ่งตัวเลขต่าง ๆ จะขึ้นเองโดยอัตโนมัติ</t>
  </si>
  <si>
    <t>**ไม่มีผลกำไร/ขาดทุนจากอัตราแลกเปลี่ยน เนื่องจากมียอดค่าใช้จ่ายมากกว่ายอดเงินที่นำไปต่างประเทศ</t>
  </si>
  <si>
    <t>TWD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</si>
</sst>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87" formatCode="[$-107041E]d\ mmmm\ yyyy;@"/>
    <numFmt numFmtId="188" formatCode="[$-107041E]d\ \ mmmm\ \ yyyy;@"/>
    <numFmt numFmtId="189" formatCode="_-* #,##0.0000_-;\-* #,##0.0000_-;_-* &quot;-&quot;????_-;_-@_-"/>
    <numFmt numFmtId="190" formatCode="_-* #,##0.000_-;\-* #,##0.000_-;_-* &quot;-&quot;??_-;_-@_-"/>
    <numFmt numFmtId="191" formatCode="_-* #,##0.0000_-;\-* #,##0.0000_-;_-* &quot;-&quot;??_-;_-@_-"/>
    <numFmt numFmtId="192" formatCode="0000"/>
    <numFmt numFmtId="193" formatCode="[$-107041E]\ \ \ mmmm\ \ \ yyyy;@"/>
    <numFmt numFmtId="194" formatCode="[$-107041E]\ \ \ \ \ mmmm\ \ \ yyyy;@"/>
    <numFmt numFmtId="195" formatCode="[$-107041E]\ mmmm\ \ yyyy;@"/>
    <numFmt numFmtId="196" formatCode="[$-107041E]d\ \ mmmm\ \ \ yyyy;@"/>
    <numFmt numFmtId="197" formatCode="_-* #,##0.000000_-;\-* #,##0.000000_-;_-* &quot;-&quot;????_-;_-@_-"/>
    <numFmt numFmtId="198" formatCode="[$-107041E]d\ mmm\ yy;@"/>
  </numFmts>
  <fonts count="64"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5"/>
      <name val="TH SarabunPSK"/>
      <family val="2"/>
    </font>
    <font>
      <b/>
      <u val="double"/>
      <sz val="15"/>
      <name val="TH SarabunPSK"/>
      <family val="2"/>
    </font>
    <font>
      <b/>
      <sz val="15"/>
      <name val="Calibri"/>
      <family val="2"/>
    </font>
    <font>
      <b/>
      <sz val="12"/>
      <color indexed="81"/>
      <name val="TH SarabunPSK"/>
      <family val="2"/>
    </font>
    <font>
      <sz val="9"/>
      <color indexed="81"/>
      <name val="TH SarabunPSK"/>
      <family val="2"/>
    </font>
    <font>
      <b/>
      <sz val="14"/>
      <color indexed="81"/>
      <name val="TH SarabunPSK"/>
      <family val="2"/>
    </font>
    <font>
      <sz val="10"/>
      <color indexed="81"/>
      <name val="TH SarabunPSK"/>
      <family val="2"/>
    </font>
    <font>
      <b/>
      <sz val="11"/>
      <color indexed="81"/>
      <name val="TH SarabunPSK"/>
      <family val="2"/>
    </font>
    <font>
      <sz val="11"/>
      <color indexed="81"/>
      <name val="TH SarabunPSK"/>
      <family val="2"/>
    </font>
    <font>
      <b/>
      <sz val="10"/>
      <color indexed="81"/>
      <name val="TH SarabunPSK"/>
      <family val="2"/>
    </font>
    <font>
      <sz val="11"/>
      <color indexed="81"/>
      <name val="Tahoma"/>
      <family val="2"/>
    </font>
    <font>
      <b/>
      <sz val="9"/>
      <color indexed="81"/>
      <name val="TH SarabunPSK"/>
      <family val="2"/>
    </font>
    <font>
      <b/>
      <sz val="11"/>
      <color indexed="81"/>
      <name val="Tahoma"/>
      <family val="2"/>
    </font>
    <font>
      <b/>
      <sz val="13"/>
      <color indexed="81"/>
      <name val="TH SarabunPSK"/>
      <family val="2"/>
    </font>
    <font>
      <sz val="10"/>
      <color indexed="81"/>
      <name val="Tahoma"/>
      <family val="2"/>
    </font>
    <font>
      <sz val="12"/>
      <color indexed="81"/>
      <name val="TH SarabunPSK"/>
      <family val="2"/>
    </font>
    <font>
      <sz val="11"/>
      <color theme="1"/>
      <name val="Calibri"/>
      <family val="2"/>
      <charset val="222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Calibri"/>
      <family val="2"/>
    </font>
    <font>
      <b/>
      <sz val="18"/>
      <color theme="1"/>
      <name val="TH SarabunPSK"/>
      <family val="2"/>
    </font>
    <font>
      <sz val="15"/>
      <color rgb="FFFF0000"/>
      <name val="TH SarabunPSK"/>
      <family val="2"/>
    </font>
    <font>
      <b/>
      <u val="double"/>
      <sz val="15"/>
      <color theme="1"/>
      <name val="TH SarabunPSK"/>
      <family val="2"/>
    </font>
    <font>
      <b/>
      <sz val="20"/>
      <color theme="1"/>
      <name val="TH SarabunPSK"/>
      <family val="2"/>
    </font>
    <font>
      <b/>
      <sz val="30"/>
      <color theme="1"/>
      <name val="TH Sarabun New"/>
      <family val="2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b/>
      <sz val="28"/>
      <color theme="1"/>
      <name val="TH Sarabun New"/>
      <family val="2"/>
    </font>
    <font>
      <b/>
      <sz val="16"/>
      <color rgb="FFFF0000"/>
      <name val="TH Sarabun New"/>
      <family val="2"/>
    </font>
    <font>
      <b/>
      <sz val="14"/>
      <color rgb="FFFF0000"/>
      <name val="TH Sarabun New"/>
      <family val="2"/>
    </font>
    <font>
      <b/>
      <sz val="16"/>
      <color indexed="10"/>
      <name val="TH Sarabun New"/>
      <family val="2"/>
    </font>
    <font>
      <sz val="15"/>
      <color theme="1"/>
      <name val="TH Sarabun New"/>
      <family val="2"/>
    </font>
    <font>
      <b/>
      <sz val="15"/>
      <color rgb="FFFF0000"/>
      <name val="TH Sarabun New"/>
      <family val="2"/>
    </font>
    <font>
      <b/>
      <sz val="11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25"/>
      <color theme="1"/>
      <name val="TH Sarabun New"/>
      <family val="2"/>
    </font>
    <font>
      <b/>
      <sz val="18"/>
      <color theme="1"/>
      <name val="TH Sarabun New"/>
      <family val="2"/>
    </font>
    <font>
      <b/>
      <sz val="15"/>
      <color theme="1"/>
      <name val="TH Sarabun New"/>
      <family val="2"/>
    </font>
    <font>
      <sz val="13"/>
      <color theme="1"/>
      <name val="TH Sarabun New"/>
      <family val="2"/>
    </font>
    <font>
      <b/>
      <sz val="14"/>
      <color theme="1"/>
      <name val="TH Sarabun New"/>
      <family val="2"/>
    </font>
    <font>
      <b/>
      <sz val="13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20"/>
      <color theme="1"/>
      <name val="TH Sarabun New"/>
      <family val="2"/>
    </font>
    <font>
      <b/>
      <u val="double"/>
      <sz val="15"/>
      <color rgb="FFFF0000"/>
      <name val="TH Sarabun New"/>
      <family val="2"/>
    </font>
    <font>
      <b/>
      <sz val="19"/>
      <color theme="1"/>
      <name val="TH Sarabun New"/>
      <family val="2"/>
    </font>
    <font>
      <u val="double"/>
      <sz val="18"/>
      <color indexed="10"/>
      <name val="TH Sarabun New"/>
      <family val="2"/>
    </font>
    <font>
      <sz val="16"/>
      <color indexed="8"/>
      <name val="TH Sarabun New"/>
      <family val="2"/>
    </font>
    <font>
      <sz val="16"/>
      <name val="TH Sarabun New"/>
      <family val="2"/>
    </font>
    <font>
      <sz val="15"/>
      <name val="TH Sarabun New"/>
      <family val="2"/>
    </font>
    <font>
      <sz val="16"/>
      <color rgb="FF0070C0"/>
      <name val="TH Sarabun New"/>
      <family val="2"/>
    </font>
    <font>
      <b/>
      <sz val="16"/>
      <name val="TH Sarabun New"/>
      <family val="2"/>
    </font>
    <font>
      <b/>
      <sz val="15"/>
      <color rgb="FF0070C0"/>
      <name val="TH Sarabun New"/>
      <family val="2"/>
    </font>
    <font>
      <b/>
      <sz val="16"/>
      <color rgb="FF0070C0"/>
      <name val="TH Sarabun New"/>
      <family val="2"/>
    </font>
    <font>
      <b/>
      <sz val="25"/>
      <color theme="1"/>
      <name val="TH Sarabun New"/>
      <family val="2"/>
    </font>
    <font>
      <b/>
      <u val="double"/>
      <sz val="15"/>
      <color theme="1"/>
      <name val="TH Sarabun New"/>
      <family val="2"/>
    </font>
    <font>
      <b/>
      <sz val="15"/>
      <name val="TH Sarabun New"/>
      <family val="2"/>
    </font>
    <font>
      <sz val="15"/>
      <color rgb="FFFF0000"/>
      <name val="TH Sarabun New"/>
      <family val="2"/>
    </font>
    <font>
      <b/>
      <u val="double"/>
      <sz val="15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444">
    <xf numFmtId="0" fontId="0" fillId="0" borderId="0" xfId="0"/>
    <xf numFmtId="0" fontId="21" fillId="2" borderId="0" xfId="0" applyFont="1" applyFill="1"/>
    <xf numFmtId="0" fontId="21" fillId="2" borderId="0" xfId="0" applyFont="1" applyFill="1" applyAlignment="1">
      <alignment horizontal="center"/>
    </xf>
    <xf numFmtId="189" fontId="21" fillId="2" borderId="0" xfId="0" applyNumberFormat="1" applyFont="1" applyFill="1"/>
    <xf numFmtId="43" fontId="21" fillId="2" borderId="0" xfId="1" applyFont="1" applyFill="1" applyBorder="1" applyAlignment="1"/>
    <xf numFmtId="49" fontId="21" fillId="2" borderId="0" xfId="0" applyNumberFormat="1" applyFont="1" applyFill="1" applyAlignment="1">
      <alignment horizontal="center"/>
    </xf>
    <xf numFmtId="0" fontId="21" fillId="2" borderId="0" xfId="0" applyFont="1" applyFill="1" applyAlignment="1">
      <alignment horizontal="right"/>
    </xf>
    <xf numFmtId="43" fontId="21" fillId="2" borderId="0" xfId="0" applyNumberFormat="1" applyFont="1" applyFill="1"/>
    <xf numFmtId="0" fontId="23" fillId="2" borderId="0" xfId="0" applyFont="1" applyFill="1" applyAlignment="1">
      <alignment horizontal="center"/>
    </xf>
    <xf numFmtId="0" fontId="24" fillId="2" borderId="0" xfId="0" applyFont="1" applyFill="1"/>
    <xf numFmtId="189" fontId="21" fillId="2" borderId="0" xfId="0" applyNumberFormat="1" applyFont="1" applyFill="1" applyAlignment="1">
      <alignment horizontal="left"/>
    </xf>
    <xf numFmtId="191" fontId="21" fillId="2" borderId="0" xfId="0" applyNumberFormat="1" applyFont="1" applyFill="1" applyAlignment="1">
      <alignment horizontal="center"/>
    </xf>
    <xf numFmtId="191" fontId="21" fillId="2" borderId="0" xfId="1" applyNumberFormat="1" applyFont="1" applyFill="1" applyBorder="1"/>
    <xf numFmtId="0" fontId="4" fillId="2" borderId="0" xfId="0" applyFont="1" applyFill="1" applyAlignment="1">
      <alignment horizontal="center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191" fontId="21" fillId="3" borderId="0" xfId="0" applyNumberFormat="1" applyFont="1" applyFill="1" applyAlignment="1">
      <alignment horizontal="center"/>
    </xf>
    <xf numFmtId="0" fontId="25" fillId="2" borderId="0" xfId="0" applyFont="1" applyFill="1"/>
    <xf numFmtId="0" fontId="5" fillId="2" borderId="0" xfId="0" applyFont="1" applyFill="1"/>
    <xf numFmtId="0" fontId="1" fillId="2" borderId="0" xfId="0" applyFont="1" applyFill="1"/>
    <xf numFmtId="0" fontId="22" fillId="2" borderId="0" xfId="0" applyFont="1" applyFill="1"/>
    <xf numFmtId="0" fontId="26" fillId="2" borderId="0" xfId="0" applyFont="1" applyFill="1"/>
    <xf numFmtId="191" fontId="21" fillId="2" borderId="0" xfId="0" applyNumberFormat="1" applyFont="1" applyFill="1"/>
    <xf numFmtId="43" fontId="21" fillId="2" borderId="0" xfId="1" applyFont="1" applyFill="1" applyBorder="1" applyAlignment="1">
      <alignment horizontal="center"/>
    </xf>
    <xf numFmtId="189" fontId="21" fillId="2" borderId="0" xfId="0" applyNumberFormat="1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2" fillId="0" borderId="0" xfId="0" applyFont="1"/>
    <xf numFmtId="49" fontId="29" fillId="0" borderId="0" xfId="0" applyNumberFormat="1" applyFont="1" applyAlignment="1">
      <alignment horizontal="center" shrinkToFi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vertical="center"/>
    </xf>
    <xf numFmtId="187" fontId="29" fillId="0" borderId="0" xfId="0" applyNumberFormat="1" applyFont="1"/>
    <xf numFmtId="187" fontId="30" fillId="0" borderId="0" xfId="0" applyNumberFormat="1" applyFont="1"/>
    <xf numFmtId="0" fontId="29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49" fontId="29" fillId="0" borderId="0" xfId="0" applyNumberFormat="1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distributed"/>
    </xf>
    <xf numFmtId="0" fontId="29" fillId="0" borderId="0" xfId="0" applyFont="1" applyAlignment="1">
      <alignment horizontal="left" vertical="distributed"/>
    </xf>
    <xf numFmtId="0" fontId="29" fillId="0" borderId="0" xfId="0" applyFont="1" applyAlignment="1">
      <alignment horizontal="center" vertical="distributed"/>
    </xf>
    <xf numFmtId="0" fontId="35" fillId="0" borderId="0" xfId="0" applyFont="1" applyAlignment="1">
      <alignment horizontal="left" vertical="center"/>
    </xf>
    <xf numFmtId="0" fontId="35" fillId="0" borderId="0" xfId="0" applyFont="1"/>
    <xf numFmtId="188" fontId="29" fillId="0" borderId="0" xfId="0" applyNumberFormat="1" applyFont="1" applyAlignment="1">
      <alignment horizontal="center"/>
    </xf>
    <xf numFmtId="43" fontId="29" fillId="0" borderId="0" xfId="1" applyFont="1" applyBorder="1" applyAlignment="1"/>
    <xf numFmtId="0" fontId="29" fillId="0" borderId="0" xfId="0" quotePrefix="1" applyFont="1"/>
    <xf numFmtId="43" fontId="29" fillId="0" borderId="0" xfId="1" applyFont="1" applyAlignment="1">
      <alignment vertical="distributed"/>
    </xf>
    <xf numFmtId="0" fontId="36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43" fontId="35" fillId="0" borderId="0" xfId="1" applyFont="1" applyBorder="1" applyAlignment="1"/>
    <xf numFmtId="43" fontId="29" fillId="0" borderId="0" xfId="1" applyFont="1" applyBorder="1" applyAlignment="1">
      <alignment shrinkToFit="1"/>
    </xf>
    <xf numFmtId="43" fontId="35" fillId="0" borderId="0" xfId="1" applyFont="1" applyBorder="1" applyAlignment="1">
      <alignment shrinkToFit="1"/>
    </xf>
    <xf numFmtId="43" fontId="29" fillId="0" borderId="0" xfId="1" applyFont="1" applyBorder="1" applyAlignment="1">
      <alignment horizontal="left" shrinkToFit="1"/>
    </xf>
    <xf numFmtId="0" fontId="35" fillId="0" borderId="0" xfId="0" applyFont="1" applyAlignment="1">
      <alignment vertical="center"/>
    </xf>
    <xf numFmtId="0" fontId="35" fillId="0" borderId="13" xfId="0" applyFont="1" applyBorder="1"/>
    <xf numFmtId="0" fontId="40" fillId="0" borderId="14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42" fillId="0" borderId="13" xfId="0" applyFont="1" applyBorder="1"/>
    <xf numFmtId="0" fontId="42" fillId="0" borderId="14" xfId="0" applyFont="1" applyBorder="1"/>
    <xf numFmtId="0" fontId="35" fillId="0" borderId="14" xfId="0" applyFont="1" applyBorder="1"/>
    <xf numFmtId="0" fontId="40" fillId="0" borderId="16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35" fillId="0" borderId="0" xfId="0" quotePrefix="1" applyFont="1"/>
    <xf numFmtId="0" fontId="35" fillId="0" borderId="16" xfId="0" applyFont="1" applyBorder="1"/>
    <xf numFmtId="0" fontId="35" fillId="0" borderId="0" xfId="0" quotePrefix="1" applyFont="1" applyAlignment="1">
      <alignment horizontal="center"/>
    </xf>
    <xf numFmtId="0" fontId="35" fillId="0" borderId="9" xfId="0" applyFont="1" applyBorder="1"/>
    <xf numFmtId="0" fontId="35" fillId="0" borderId="10" xfId="0" applyFont="1" applyBorder="1"/>
    <xf numFmtId="0" fontId="35" fillId="0" borderId="11" xfId="0" applyFont="1" applyBorder="1"/>
    <xf numFmtId="0" fontId="35" fillId="0" borderId="16" xfId="0" applyFont="1" applyBorder="1" applyAlignment="1">
      <alignment vertical="top"/>
    </xf>
    <xf numFmtId="0" fontId="35" fillId="0" borderId="17" xfId="0" applyFont="1" applyBorder="1"/>
    <xf numFmtId="0" fontId="30" fillId="0" borderId="0" xfId="0" applyFont="1" applyAlignment="1">
      <alignment vertical="top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vertical="top"/>
    </xf>
    <xf numFmtId="0" fontId="43" fillId="0" borderId="16" xfId="0" quotePrefix="1" applyFont="1" applyBorder="1"/>
    <xf numFmtId="0" fontId="43" fillId="0" borderId="0" xfId="0" applyFont="1"/>
    <xf numFmtId="43" fontId="43" fillId="0" borderId="16" xfId="1" applyFont="1" applyBorder="1" applyAlignment="1">
      <alignment horizontal="center"/>
    </xf>
    <xf numFmtId="43" fontId="43" fillId="0" borderId="0" xfId="1" applyFont="1" applyBorder="1" applyAlignment="1">
      <alignment horizontal="center"/>
    </xf>
    <xf numFmtId="43" fontId="43" fillId="0" borderId="17" xfId="1" applyFont="1" applyBorder="1" applyAlignment="1">
      <alignment horizontal="center"/>
    </xf>
    <xf numFmtId="0" fontId="43" fillId="0" borderId="16" xfId="0" applyFont="1" applyBorder="1"/>
    <xf numFmtId="0" fontId="44" fillId="0" borderId="14" xfId="0" applyFont="1" applyBorder="1" applyAlignment="1">
      <alignment horizontal="center"/>
    </xf>
    <xf numFmtId="0" fontId="42" fillId="0" borderId="16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0" borderId="17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42" fillId="0" borderId="14" xfId="0" applyFont="1" applyBorder="1" applyAlignment="1">
      <alignment horizontal="center"/>
    </xf>
    <xf numFmtId="0" fontId="42" fillId="0" borderId="15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49" fontId="35" fillId="0" borderId="16" xfId="0" quotePrefix="1" applyNumberFormat="1" applyFont="1" applyBorder="1"/>
    <xf numFmtId="49" fontId="35" fillId="0" borderId="0" xfId="0" quotePrefix="1" applyNumberFormat="1" applyFont="1"/>
    <xf numFmtId="188" fontId="35" fillId="0" borderId="16" xfId="0" applyNumberFormat="1" applyFont="1" applyBorder="1" applyAlignment="1">
      <alignment horizontal="center"/>
    </xf>
    <xf numFmtId="188" fontId="35" fillId="0" borderId="0" xfId="0" applyNumberFormat="1" applyFont="1" applyAlignment="1">
      <alignment horizontal="center"/>
    </xf>
    <xf numFmtId="49" fontId="35" fillId="0" borderId="9" xfId="0" quotePrefix="1" applyNumberFormat="1" applyFont="1" applyBorder="1"/>
    <xf numFmtId="49" fontId="35" fillId="0" borderId="10" xfId="0" quotePrefix="1" applyNumberFormat="1" applyFont="1" applyBorder="1"/>
    <xf numFmtId="0" fontId="43" fillId="0" borderId="17" xfId="0" applyFont="1" applyBorder="1"/>
    <xf numFmtId="0" fontId="43" fillId="0" borderId="0" xfId="0" quotePrefix="1" applyFont="1"/>
    <xf numFmtId="0" fontId="43" fillId="0" borderId="0" xfId="0" applyFont="1" applyAlignment="1">
      <alignment vertical="top"/>
    </xf>
    <xf numFmtId="0" fontId="43" fillId="0" borderId="17" xfId="0" applyFont="1" applyBorder="1" applyAlignment="1">
      <alignment vertical="top"/>
    </xf>
    <xf numFmtId="0" fontId="43" fillId="0" borderId="10" xfId="0" applyFont="1" applyBorder="1" applyAlignment="1">
      <alignment vertical="top"/>
    </xf>
    <xf numFmtId="0" fontId="43" fillId="0" borderId="11" xfId="0" applyFont="1" applyBorder="1" applyAlignment="1">
      <alignment vertical="top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vertical="center" shrinkToFit="1"/>
    </xf>
    <xf numFmtId="0" fontId="46" fillId="0" borderId="0" xfId="0" applyFont="1" applyAlignment="1">
      <alignment horizontal="right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shrinkToFit="1"/>
    </xf>
    <xf numFmtId="0" fontId="47" fillId="0" borderId="0" xfId="0" applyFont="1"/>
    <xf numFmtId="0" fontId="47" fillId="0" borderId="0" xfId="0" applyFont="1" applyAlignment="1">
      <alignment shrinkToFit="1"/>
    </xf>
    <xf numFmtId="0" fontId="49" fillId="0" borderId="0" xfId="0" applyFont="1"/>
    <xf numFmtId="0" fontId="30" fillId="0" borderId="17" xfId="0" applyFont="1" applyBorder="1" applyAlignment="1">
      <alignment shrinkToFit="1"/>
    </xf>
    <xf numFmtId="0" fontId="30" fillId="0" borderId="0" xfId="0" applyFont="1" applyAlignment="1">
      <alignment shrinkToFit="1"/>
    </xf>
    <xf numFmtId="0" fontId="35" fillId="0" borderId="0" xfId="0" applyFont="1" applyAlignment="1">
      <alignment horizontal="right"/>
    </xf>
    <xf numFmtId="0" fontId="48" fillId="0" borderId="16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8" fillId="0" borderId="17" xfId="0" applyFont="1" applyBorder="1" applyAlignment="1">
      <alignment vertical="center"/>
    </xf>
    <xf numFmtId="49" fontId="35" fillId="0" borderId="0" xfId="0" applyNumberFormat="1" applyFont="1" applyAlignment="1">
      <alignment horizontal="center"/>
    </xf>
    <xf numFmtId="0" fontId="35" fillId="0" borderId="0" xfId="0" applyFont="1" applyAlignment="1">
      <alignment shrinkToFit="1"/>
    </xf>
    <xf numFmtId="0" fontId="35" fillId="0" borderId="10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15" xfId="0" applyFont="1" applyBorder="1"/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43" fontId="35" fillId="0" borderId="16" xfId="1" applyFont="1" applyBorder="1" applyAlignment="1">
      <alignment horizontal="center"/>
    </xf>
    <xf numFmtId="43" fontId="35" fillId="0" borderId="0" xfId="1" applyFont="1" applyBorder="1" applyAlignment="1">
      <alignment horizontal="center"/>
    </xf>
    <xf numFmtId="43" fontId="35" fillId="0" borderId="17" xfId="1" applyFont="1" applyBorder="1" applyAlignment="1">
      <alignment horizontal="center"/>
    </xf>
    <xf numFmtId="43" fontId="35" fillId="0" borderId="14" xfId="1" applyFont="1" applyBorder="1" applyAlignment="1">
      <alignment horizontal="center"/>
    </xf>
    <xf numFmtId="0" fontId="31" fillId="0" borderId="0" xfId="0" applyFont="1" applyAlignment="1">
      <alignment vertical="center"/>
    </xf>
    <xf numFmtId="49" fontId="54" fillId="0" borderId="0" xfId="0" applyNumberFormat="1" applyFont="1" applyAlignment="1">
      <alignment vertical="center"/>
    </xf>
    <xf numFmtId="187" fontId="29" fillId="0" borderId="0" xfId="0" applyNumberFormat="1" applyFont="1" applyAlignment="1">
      <alignment vertical="center"/>
    </xf>
    <xf numFmtId="0" fontId="29" fillId="0" borderId="0" xfId="0" applyFont="1" applyAlignment="1">
      <alignment horizontal="center" vertical="center"/>
    </xf>
    <xf numFmtId="43" fontId="29" fillId="0" borderId="0" xfId="1" applyFont="1" applyBorder="1" applyAlignment="1">
      <alignment vertical="center"/>
    </xf>
    <xf numFmtId="0" fontId="29" fillId="0" borderId="0" xfId="0" quotePrefix="1" applyFont="1" applyAlignment="1">
      <alignment vertical="center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left" vertical="center"/>
    </xf>
    <xf numFmtId="43" fontId="53" fillId="0" borderId="0" xfId="1" applyFont="1" applyBorder="1" applyAlignment="1">
      <alignment horizontal="center" vertical="center"/>
    </xf>
    <xf numFmtId="43" fontId="53" fillId="0" borderId="0" xfId="1" applyFont="1" applyBorder="1" applyAlignment="1">
      <alignment vertical="center"/>
    </xf>
    <xf numFmtId="0" fontId="53" fillId="0" borderId="0" xfId="0" applyFont="1" applyAlignment="1">
      <alignment horizontal="center" vertical="center"/>
    </xf>
    <xf numFmtId="43" fontId="56" fillId="0" borderId="0" xfId="1" applyFont="1" applyBorder="1" applyAlignment="1">
      <alignment vertical="center"/>
    </xf>
    <xf numFmtId="0" fontId="39" fillId="0" borderId="0" xfId="0" applyFont="1" applyAlignment="1">
      <alignment vertical="center"/>
    </xf>
    <xf numFmtId="0" fontId="43" fillId="0" borderId="0" xfId="0" applyFont="1" applyAlignment="1">
      <alignment horizontal="left"/>
    </xf>
    <xf numFmtId="0" fontId="44" fillId="0" borderId="0" xfId="0" applyFont="1" applyAlignment="1">
      <alignment shrinkToFit="1"/>
    </xf>
    <xf numFmtId="0" fontId="43" fillId="0" borderId="0" xfId="0" applyFont="1" applyAlignment="1">
      <alignment horizontal="left" shrinkToFit="1"/>
    </xf>
    <xf numFmtId="43" fontId="35" fillId="0" borderId="0" xfId="1" applyFont="1" applyBorder="1" applyAlignment="1">
      <alignment vertical="center"/>
    </xf>
    <xf numFmtId="0" fontId="30" fillId="0" borderId="0" xfId="0" applyFont="1" applyAlignment="1">
      <alignment horizontal="left" vertical="center" shrinkToFit="1"/>
    </xf>
    <xf numFmtId="43" fontId="35" fillId="0" borderId="0" xfId="1" applyFont="1" applyBorder="1" applyAlignment="1">
      <alignment horizontal="center" vertical="center"/>
    </xf>
    <xf numFmtId="0" fontId="29" fillId="0" borderId="0" xfId="0" applyFont="1" applyAlignment="1">
      <alignment horizontal="left" vertical="center" shrinkToFit="1"/>
    </xf>
    <xf numFmtId="43" fontId="29" fillId="0" borderId="0" xfId="1" applyFont="1" applyBorder="1" applyAlignment="1">
      <alignment horizontal="center" vertical="center" shrinkToFit="1"/>
    </xf>
    <xf numFmtId="43" fontId="29" fillId="0" borderId="0" xfId="1" applyFont="1" applyBorder="1" applyAlignment="1">
      <alignment horizontal="left" vertical="center" shrinkToFit="1"/>
    </xf>
    <xf numFmtId="0" fontId="42" fillId="0" borderId="0" xfId="0" applyFont="1" applyAlignment="1">
      <alignment vertical="center"/>
    </xf>
    <xf numFmtId="49" fontId="57" fillId="0" borderId="0" xfId="0" applyNumberFormat="1" applyFont="1" applyAlignment="1">
      <alignment vertical="center"/>
    </xf>
    <xf numFmtId="0" fontId="35" fillId="0" borderId="0" xfId="0" applyFont="1" applyAlignment="1">
      <alignment vertical="center" shrinkToFit="1"/>
    </xf>
    <xf numFmtId="49" fontId="35" fillId="0" borderId="0" xfId="0" applyNumberFormat="1" applyFont="1" applyAlignment="1">
      <alignment vertical="center"/>
    </xf>
    <xf numFmtId="49" fontId="58" fillId="0" borderId="0" xfId="0" applyNumberFormat="1" applyFont="1" applyAlignment="1">
      <alignment horizontal="center" vertical="center"/>
    </xf>
    <xf numFmtId="0" fontId="44" fillId="0" borderId="0" xfId="0" applyFont="1" applyAlignment="1">
      <alignment vertical="center"/>
    </xf>
    <xf numFmtId="49" fontId="29" fillId="0" borderId="0" xfId="1" applyNumberFormat="1" applyFont="1" applyBorder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29" fillId="0" borderId="0" xfId="0" quotePrefix="1" applyFont="1" applyAlignment="1">
      <alignment horizontal="center"/>
    </xf>
    <xf numFmtId="0" fontId="29" fillId="0" borderId="1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43" fontId="29" fillId="0" borderId="2" xfId="1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43" fontId="29" fillId="0" borderId="5" xfId="1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43" fontId="29" fillId="0" borderId="10" xfId="1" applyFont="1" applyBorder="1" applyAlignment="1">
      <alignment vertical="center"/>
    </xf>
    <xf numFmtId="43" fontId="29" fillId="0" borderId="9" xfId="1" applyFont="1" applyBorder="1" applyAlignment="1">
      <alignment horizontal="center" vertical="center"/>
    </xf>
    <xf numFmtId="43" fontId="29" fillId="0" borderId="10" xfId="1" applyFont="1" applyBorder="1" applyAlignment="1">
      <alignment horizontal="center" vertical="center"/>
    </xf>
    <xf numFmtId="43" fontId="29" fillId="0" borderId="11" xfId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41" fillId="2" borderId="0" xfId="0" applyFont="1" applyFill="1"/>
    <xf numFmtId="0" fontId="35" fillId="2" borderId="0" xfId="0" applyFont="1" applyFill="1"/>
    <xf numFmtId="0" fontId="60" fillId="2" borderId="0" xfId="0" applyFont="1" applyFill="1"/>
    <xf numFmtId="0" fontId="42" fillId="2" borderId="0" xfId="0" applyFont="1" applyFill="1"/>
    <xf numFmtId="0" fontId="54" fillId="2" borderId="0" xfId="0" applyFont="1" applyFill="1" applyAlignment="1">
      <alignment horizontal="center"/>
    </xf>
    <xf numFmtId="0" fontId="62" fillId="2" borderId="0" xfId="0" applyFont="1" applyFill="1"/>
    <xf numFmtId="0" fontId="35" fillId="2" borderId="0" xfId="0" applyFont="1" applyFill="1" applyAlignment="1">
      <alignment horizontal="center"/>
    </xf>
    <xf numFmtId="189" fontId="35" fillId="2" borderId="0" xfId="0" applyNumberFormat="1" applyFont="1" applyFill="1" applyAlignment="1">
      <alignment horizontal="center"/>
    </xf>
    <xf numFmtId="189" fontId="35" fillId="2" borderId="0" xfId="0" applyNumberFormat="1" applyFont="1" applyFill="1"/>
    <xf numFmtId="43" fontId="35" fillId="2" borderId="0" xfId="1" applyFont="1" applyFill="1" applyBorder="1" applyAlignment="1"/>
    <xf numFmtId="0" fontId="42" fillId="2" borderId="0" xfId="0" applyFont="1" applyFill="1" applyAlignment="1">
      <alignment horizontal="center"/>
    </xf>
    <xf numFmtId="43" fontId="35" fillId="2" borderId="0" xfId="1" applyFont="1" applyFill="1" applyBorder="1" applyAlignment="1">
      <alignment horizontal="center"/>
    </xf>
    <xf numFmtId="49" fontId="35" fillId="2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right"/>
    </xf>
    <xf numFmtId="0" fontId="61" fillId="2" borderId="0" xfId="0" applyFont="1" applyFill="1"/>
    <xf numFmtId="43" fontId="35" fillId="2" borderId="0" xfId="0" applyNumberFormat="1" applyFont="1" applyFill="1"/>
    <xf numFmtId="191" fontId="35" fillId="2" borderId="0" xfId="0" applyNumberFormat="1" applyFont="1" applyFill="1" applyAlignment="1">
      <alignment horizontal="center"/>
    </xf>
    <xf numFmtId="0" fontId="35" fillId="3" borderId="0" xfId="0" applyFont="1" applyFill="1"/>
    <xf numFmtId="0" fontId="35" fillId="3" borderId="0" xfId="0" applyFont="1" applyFill="1" applyAlignment="1">
      <alignment horizontal="center"/>
    </xf>
    <xf numFmtId="191" fontId="35" fillId="3" borderId="0" xfId="0" applyNumberFormat="1" applyFont="1" applyFill="1" applyAlignment="1">
      <alignment horizontal="center"/>
    </xf>
    <xf numFmtId="191" fontId="35" fillId="2" borderId="0" xfId="1" applyNumberFormat="1" applyFont="1" applyFill="1" applyBorder="1" applyAlignment="1">
      <alignment shrinkToFit="1"/>
    </xf>
    <xf numFmtId="189" fontId="35" fillId="2" borderId="0" xfId="0" applyNumberFormat="1" applyFont="1" applyFill="1" applyAlignment="1">
      <alignment horizontal="left"/>
    </xf>
    <xf numFmtId="191" fontId="35" fillId="2" borderId="0" xfId="0" applyNumberFormat="1" applyFont="1" applyFill="1"/>
    <xf numFmtId="0" fontId="63" fillId="2" borderId="0" xfId="0" applyFont="1" applyFill="1"/>
    <xf numFmtId="197" fontId="35" fillId="2" borderId="0" xfId="0" applyNumberFormat="1" applyFont="1" applyFill="1" applyAlignment="1">
      <alignment horizontal="center"/>
    </xf>
    <xf numFmtId="43" fontId="38" fillId="2" borderId="0" xfId="0" applyNumberFormat="1" applyFont="1" applyFill="1"/>
    <xf numFmtId="197" fontId="35" fillId="2" borderId="0" xfId="0" applyNumberFormat="1" applyFont="1" applyFill="1"/>
    <xf numFmtId="197" fontId="46" fillId="2" borderId="0" xfId="0" applyNumberFormat="1" applyFont="1" applyFill="1"/>
    <xf numFmtId="191" fontId="46" fillId="2" borderId="0" xfId="0" applyNumberFormat="1" applyFont="1" applyFill="1"/>
    <xf numFmtId="197" fontId="35" fillId="2" borderId="0" xfId="0" applyNumberFormat="1" applyFont="1" applyFill="1" applyAlignment="1">
      <alignment horizontal="left"/>
    </xf>
    <xf numFmtId="191" fontId="35" fillId="2" borderId="0" xfId="1" applyNumberFormat="1" applyFont="1" applyFill="1" applyBorder="1"/>
    <xf numFmtId="43" fontId="29" fillId="0" borderId="0" xfId="1" applyFont="1" applyBorder="1" applyAlignment="1">
      <alignment horizontal="center" shrinkToFit="1"/>
    </xf>
    <xf numFmtId="0" fontId="29" fillId="0" borderId="0" xfId="0" applyFont="1" applyAlignment="1">
      <alignment horizontal="center"/>
    </xf>
    <xf numFmtId="43" fontId="29" fillId="0" borderId="0" xfId="1" applyFont="1" applyAlignment="1">
      <alignment horizontal="center" shrinkToFit="1"/>
    </xf>
    <xf numFmtId="0" fontId="29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43" fontId="35" fillId="0" borderId="0" xfId="1" applyFont="1" applyBorder="1" applyAlignment="1">
      <alignment horizontal="center" vertical="center" shrinkToFit="1"/>
    </xf>
    <xf numFmtId="43" fontId="29" fillId="0" borderId="0" xfId="1" applyFont="1" applyBorder="1" applyAlignment="1">
      <alignment horizontal="center"/>
    </xf>
    <xf numFmtId="43" fontId="29" fillId="0" borderId="0" xfId="1" applyFont="1" applyAlignment="1">
      <alignment horizontal="left" vertical="distributed"/>
    </xf>
    <xf numFmtId="0" fontId="29" fillId="0" borderId="0" xfId="0" applyFont="1" applyAlignment="1">
      <alignment horizontal="left" vertical="distributed"/>
    </xf>
    <xf numFmtId="188" fontId="29" fillId="0" borderId="0" xfId="0" applyNumberFormat="1" applyFont="1" applyAlignment="1">
      <alignment horizontal="center" vertical="top"/>
    </xf>
    <xf numFmtId="196" fontId="29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left" vertical="center" shrinkToFit="1"/>
    </xf>
    <xf numFmtId="194" fontId="29" fillId="0" borderId="0" xfId="0" applyNumberFormat="1" applyFont="1" applyAlignment="1">
      <alignment horizontal="right"/>
    </xf>
    <xf numFmtId="0" fontId="28" fillId="0" borderId="0" xfId="0" applyFont="1" applyAlignment="1">
      <alignment horizontal="center" vertical="center"/>
    </xf>
    <xf numFmtId="43" fontId="29" fillId="0" borderId="0" xfId="1" applyFont="1" applyAlignment="1">
      <alignment horizontal="center" vertical="distributed"/>
    </xf>
    <xf numFmtId="0" fontId="35" fillId="0" borderId="0" xfId="0" applyFont="1" applyAlignment="1">
      <alignment horizontal="left" vertical="distributed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shrinkToFit="1"/>
    </xf>
    <xf numFmtId="0" fontId="29" fillId="0" borderId="0" xfId="0" applyFont="1" applyAlignment="1">
      <alignment horizontal="center" vertical="distributed"/>
    </xf>
    <xf numFmtId="0" fontId="35" fillId="0" borderId="0" xfId="0" applyFont="1" applyAlignment="1">
      <alignment horizontal="center" vertical="distributed"/>
    </xf>
    <xf numFmtId="43" fontId="30" fillId="0" borderId="0" xfId="1" applyFont="1" applyBorder="1" applyAlignment="1">
      <alignment horizontal="left" shrinkToFit="1"/>
    </xf>
    <xf numFmtId="195" fontId="29" fillId="0" borderId="0" xfId="0" applyNumberFormat="1" applyFont="1" applyAlignment="1">
      <alignment horizontal="center"/>
    </xf>
    <xf numFmtId="192" fontId="29" fillId="0" borderId="0" xfId="0" applyNumberFormat="1" applyFont="1" applyAlignment="1">
      <alignment horizontal="right" shrinkToFit="1"/>
    </xf>
    <xf numFmtId="0" fontId="29" fillId="0" borderId="0" xfId="0" applyFont="1" applyAlignment="1">
      <alignment horizontal="center" shrinkToFit="1"/>
    </xf>
    <xf numFmtId="0" fontId="35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shrinkToFit="1"/>
    </xf>
    <xf numFmtId="0" fontId="35" fillId="0" borderId="16" xfId="0" applyFont="1" applyBorder="1" applyAlignment="1">
      <alignment horizontal="center"/>
    </xf>
    <xf numFmtId="0" fontId="35" fillId="0" borderId="0" xfId="0" applyFont="1" applyAlignment="1">
      <alignment horizontal="center"/>
    </xf>
    <xf numFmtId="188" fontId="35" fillId="0" borderId="0" xfId="0" applyNumberFormat="1" applyFont="1" applyAlignment="1">
      <alignment horizontal="center"/>
    </xf>
    <xf numFmtId="188" fontId="35" fillId="0" borderId="17" xfId="0" applyNumberFormat="1" applyFont="1" applyBorder="1" applyAlignment="1">
      <alignment horizontal="center"/>
    </xf>
    <xf numFmtId="0" fontId="45" fillId="0" borderId="16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35" fillId="0" borderId="17" xfId="0" applyFont="1" applyBorder="1" applyAlignment="1">
      <alignment horizontal="center"/>
    </xf>
    <xf numFmtId="43" fontId="35" fillId="0" borderId="16" xfId="1" applyFont="1" applyBorder="1" applyAlignment="1">
      <alignment vertical="top" wrapText="1"/>
    </xf>
    <xf numFmtId="43" fontId="35" fillId="0" borderId="0" xfId="1" applyFont="1" applyBorder="1" applyAlignment="1">
      <alignment vertical="top" wrapText="1"/>
    </xf>
    <xf numFmtId="43" fontId="35" fillId="0" borderId="17" xfId="1" applyFont="1" applyBorder="1" applyAlignment="1">
      <alignment vertical="top" wrapText="1"/>
    </xf>
    <xf numFmtId="43" fontId="35" fillId="0" borderId="9" xfId="1" applyFont="1" applyBorder="1" applyAlignment="1">
      <alignment vertical="top" wrapText="1"/>
    </xf>
    <xf numFmtId="43" fontId="35" fillId="0" borderId="10" xfId="1" applyFont="1" applyBorder="1" applyAlignment="1">
      <alignment vertical="top" wrapText="1"/>
    </xf>
    <xf numFmtId="43" fontId="35" fillId="0" borderId="11" xfId="1" applyFont="1" applyBorder="1" applyAlignment="1">
      <alignment vertical="top" wrapText="1"/>
    </xf>
    <xf numFmtId="0" fontId="35" fillId="0" borderId="10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42" fillId="0" borderId="19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21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42" fillId="0" borderId="14" xfId="0" applyFont="1" applyBorder="1" applyAlignment="1">
      <alignment horizontal="center"/>
    </xf>
    <xf numFmtId="0" fontId="42" fillId="0" borderId="16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5" fillId="0" borderId="0" xfId="0" applyFont="1" applyAlignment="1">
      <alignment horizontal="center" shrinkToFit="1"/>
    </xf>
    <xf numFmtId="43" fontId="35" fillId="0" borderId="16" xfId="1" applyFont="1" applyBorder="1" applyAlignment="1">
      <alignment horizontal="distributed" vertical="top"/>
    </xf>
    <xf numFmtId="43" fontId="35" fillId="0" borderId="0" xfId="1" applyFont="1" applyBorder="1" applyAlignment="1">
      <alignment horizontal="distributed" vertical="top"/>
    </xf>
    <xf numFmtId="43" fontId="35" fillId="0" borderId="17" xfId="1" applyFont="1" applyBorder="1" applyAlignment="1">
      <alignment horizontal="distributed" vertical="top"/>
    </xf>
    <xf numFmtId="0" fontId="35" fillId="0" borderId="0" xfId="0" applyFont="1" applyAlignment="1">
      <alignment horizontal="left" shrinkToFit="1"/>
    </xf>
    <xf numFmtId="43" fontId="43" fillId="0" borderId="16" xfId="1" applyFont="1" applyBorder="1" applyAlignment="1">
      <alignment horizontal="center"/>
    </xf>
    <xf numFmtId="43" fontId="43" fillId="0" borderId="0" xfId="1" applyFont="1" applyBorder="1" applyAlignment="1">
      <alignment horizontal="center"/>
    </xf>
    <xf numFmtId="43" fontId="43" fillId="0" borderId="17" xfId="1" applyFont="1" applyBorder="1" applyAlignment="1">
      <alignment horizontal="center"/>
    </xf>
    <xf numFmtId="0" fontId="35" fillId="0" borderId="13" xfId="0" applyFont="1" applyBorder="1" applyAlignment="1">
      <alignment horizontal="left"/>
    </xf>
    <xf numFmtId="0" fontId="35" fillId="0" borderId="14" xfId="0" applyFont="1" applyBorder="1" applyAlignment="1">
      <alignment horizontal="left"/>
    </xf>
    <xf numFmtId="0" fontId="44" fillId="0" borderId="14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43" fontId="35" fillId="0" borderId="13" xfId="1" applyFont="1" applyBorder="1" applyAlignment="1">
      <alignment horizontal="center"/>
    </xf>
    <xf numFmtId="43" fontId="35" fillId="0" borderId="14" xfId="1" applyFont="1" applyBorder="1" applyAlignment="1">
      <alignment horizontal="center"/>
    </xf>
    <xf numFmtId="43" fontId="35" fillId="0" borderId="15" xfId="1" applyFont="1" applyBorder="1" applyAlignment="1">
      <alignment horizontal="center"/>
    </xf>
    <xf numFmtId="0" fontId="43" fillId="0" borderId="0" xfId="0" applyFont="1" applyAlignment="1">
      <alignment horizontal="left" vertical="center"/>
    </xf>
    <xf numFmtId="0" fontId="43" fillId="0" borderId="17" xfId="0" applyFont="1" applyBorder="1" applyAlignment="1">
      <alignment horizontal="left" vertical="center"/>
    </xf>
    <xf numFmtId="0" fontId="43" fillId="0" borderId="0" xfId="0" applyFont="1" applyAlignment="1">
      <alignment horizontal="left" vertical="top"/>
    </xf>
    <xf numFmtId="0" fontId="43" fillId="0" borderId="17" xfId="0" applyFont="1" applyBorder="1" applyAlignment="1">
      <alignment horizontal="left" vertical="top"/>
    </xf>
    <xf numFmtId="0" fontId="43" fillId="0" borderId="16" xfId="0" applyFont="1" applyBorder="1" applyAlignment="1">
      <alignment horizontal="left" vertical="top"/>
    </xf>
    <xf numFmtId="0" fontId="30" fillId="0" borderId="0" xfId="0" applyFont="1" applyAlignment="1">
      <alignment horizontal="center" vertical="center"/>
    </xf>
    <xf numFmtId="0" fontId="35" fillId="0" borderId="14" xfId="0" applyFont="1" applyBorder="1" applyAlignment="1">
      <alignment horizontal="center" vertical="top"/>
    </xf>
    <xf numFmtId="0" fontId="30" fillId="0" borderId="0" xfId="0" applyFont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top"/>
    </xf>
    <xf numFmtId="0" fontId="41" fillId="0" borderId="14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5" fillId="0" borderId="14" xfId="0" quotePrefix="1" applyFont="1" applyBorder="1" applyAlignment="1">
      <alignment horizontal="center"/>
    </xf>
    <xf numFmtId="0" fontId="35" fillId="0" borderId="15" xfId="0" quotePrefix="1" applyFont="1" applyBorder="1" applyAlignment="1">
      <alignment horizontal="center"/>
    </xf>
    <xf numFmtId="0" fontId="42" fillId="0" borderId="16" xfId="0" applyFont="1" applyBorder="1" applyAlignment="1">
      <alignment horizontal="left"/>
    </xf>
    <xf numFmtId="0" fontId="42" fillId="0" borderId="0" xfId="0" applyFont="1" applyAlignment="1">
      <alignment horizontal="left"/>
    </xf>
    <xf numFmtId="0" fontId="42" fillId="0" borderId="17" xfId="0" applyFont="1" applyBorder="1" applyAlignment="1">
      <alignment horizontal="left"/>
    </xf>
    <xf numFmtId="0" fontId="35" fillId="0" borderId="0" xfId="0" applyFont="1" applyAlignment="1">
      <alignment horizontal="left"/>
    </xf>
    <xf numFmtId="0" fontId="35" fillId="0" borderId="0" xfId="0" quotePrefix="1" applyFont="1" applyAlignment="1">
      <alignment horizontal="center"/>
    </xf>
    <xf numFmtId="0" fontId="35" fillId="0" borderId="16" xfId="0" quotePrefix="1" applyFont="1" applyBorder="1" applyAlignment="1">
      <alignment horizontal="center"/>
    </xf>
    <xf numFmtId="0" fontId="35" fillId="0" borderId="17" xfId="0" quotePrefix="1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198" fontId="35" fillId="0" borderId="22" xfId="0" applyNumberFormat="1" applyFont="1" applyBorder="1" applyAlignment="1">
      <alignment horizontal="center"/>
    </xf>
    <xf numFmtId="43" fontId="35" fillId="0" borderId="9" xfId="1" applyFont="1" applyBorder="1" applyAlignment="1">
      <alignment horizontal="center"/>
    </xf>
    <xf numFmtId="43" fontId="35" fillId="0" borderId="10" xfId="1" applyFont="1" applyBorder="1" applyAlignment="1">
      <alignment horizontal="center"/>
    </xf>
    <xf numFmtId="43" fontId="35" fillId="0" borderId="11" xfId="1" applyFont="1" applyBorder="1" applyAlignment="1">
      <alignment horizontal="center"/>
    </xf>
    <xf numFmtId="198" fontId="35" fillId="0" borderId="23" xfId="0" applyNumberFormat="1" applyFont="1" applyBorder="1" applyAlignment="1">
      <alignment horizontal="center"/>
    </xf>
    <xf numFmtId="43" fontId="35" fillId="0" borderId="16" xfId="1" applyFont="1" applyBorder="1" applyAlignment="1">
      <alignment horizontal="center"/>
    </xf>
    <xf numFmtId="43" fontId="35" fillId="0" borderId="0" xfId="1" applyFont="1" applyBorder="1" applyAlignment="1">
      <alignment horizontal="center"/>
    </xf>
    <xf numFmtId="43" fontId="35" fillId="0" borderId="17" xfId="1" applyFont="1" applyBorder="1" applyAlignment="1">
      <alignment horizontal="center"/>
    </xf>
    <xf numFmtId="0" fontId="50" fillId="0" borderId="13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198" fontId="35" fillId="0" borderId="24" xfId="0" applyNumberFormat="1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5" fillId="0" borderId="24" xfId="0" applyFont="1" applyBorder="1" applyAlignment="1">
      <alignment horizontal="center" vertical="center" shrinkToFit="1"/>
    </xf>
    <xf numFmtId="0" fontId="35" fillId="0" borderId="22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87" fontId="35" fillId="0" borderId="0" xfId="0" applyNumberFormat="1" applyFont="1" applyAlignment="1">
      <alignment horizontal="center"/>
    </xf>
    <xf numFmtId="187" fontId="35" fillId="0" borderId="17" xfId="0" applyNumberFormat="1" applyFont="1" applyBorder="1" applyAlignment="1">
      <alignment horizontal="center"/>
    </xf>
    <xf numFmtId="43" fontId="30" fillId="0" borderId="0" xfId="0" applyNumberFormat="1" applyFont="1" applyAlignment="1">
      <alignment horizontal="center" shrinkToFit="1"/>
    </xf>
    <xf numFmtId="0" fontId="30" fillId="0" borderId="0" xfId="0" applyFont="1" applyAlignment="1">
      <alignment horizontal="center" shrinkToFit="1"/>
    </xf>
    <xf numFmtId="0" fontId="30" fillId="0" borderId="0" xfId="0" applyFont="1" applyAlignment="1">
      <alignment shrinkToFit="1"/>
    </xf>
    <xf numFmtId="0" fontId="30" fillId="0" borderId="17" xfId="0" applyFont="1" applyBorder="1" applyAlignment="1">
      <alignment shrinkToFit="1"/>
    </xf>
    <xf numFmtId="0" fontId="30" fillId="0" borderId="0" xfId="0" applyFont="1" applyAlignment="1">
      <alignment horizontal="left" shrinkToFit="1"/>
    </xf>
    <xf numFmtId="0" fontId="48" fillId="0" borderId="13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35" fillId="0" borderId="10" xfId="0" quotePrefix="1" applyFont="1" applyBorder="1" applyAlignment="1">
      <alignment horizontal="center"/>
    </xf>
    <xf numFmtId="0" fontId="35" fillId="0" borderId="14" xfId="0" applyFont="1" applyBorder="1" applyAlignment="1">
      <alignment horizontal="left" vertical="top"/>
    </xf>
    <xf numFmtId="0" fontId="48" fillId="0" borderId="13" xfId="0" applyFont="1" applyBorder="1" applyAlignment="1">
      <alignment horizontal="center"/>
    </xf>
    <xf numFmtId="0" fontId="48" fillId="0" borderId="14" xfId="0" applyFont="1" applyBorder="1" applyAlignment="1">
      <alignment horizontal="center"/>
    </xf>
    <xf numFmtId="0" fontId="48" fillId="0" borderId="15" xfId="0" applyFont="1" applyBorder="1" applyAlignment="1">
      <alignment horizontal="center"/>
    </xf>
    <xf numFmtId="43" fontId="53" fillId="0" borderId="0" xfId="1" applyFont="1" applyBorder="1" applyAlignment="1">
      <alignment horizontal="left" vertical="center"/>
    </xf>
    <xf numFmtId="0" fontId="32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left" shrinkToFit="1"/>
    </xf>
    <xf numFmtId="193" fontId="53" fillId="0" borderId="0" xfId="0" applyNumberFormat="1" applyFont="1" applyAlignment="1">
      <alignment horizontal="right" vertical="center"/>
    </xf>
    <xf numFmtId="49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 vertical="center" shrinkToFit="1"/>
    </xf>
    <xf numFmtId="49" fontId="29" fillId="0" borderId="0" xfId="0" applyNumberFormat="1" applyFont="1" applyAlignment="1">
      <alignment horizontal="center" vertical="center"/>
    </xf>
    <xf numFmtId="0" fontId="56" fillId="0" borderId="0" xfId="0" applyFont="1" applyAlignment="1">
      <alignment horizontal="left" vertical="center"/>
    </xf>
    <xf numFmtId="43" fontId="53" fillId="0" borderId="0" xfId="1" applyFont="1" applyBorder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56" fillId="0" borderId="0" xfId="0" applyFont="1" applyAlignment="1">
      <alignment horizontal="center" vertical="center" shrinkToFit="1"/>
    </xf>
    <xf numFmtId="43" fontId="35" fillId="0" borderId="0" xfId="0" applyNumberFormat="1" applyFont="1" applyAlignment="1">
      <alignment horizontal="center" vertical="center" shrinkToFit="1"/>
    </xf>
    <xf numFmtId="43" fontId="35" fillId="0" borderId="0" xfId="1" applyFont="1" applyBorder="1" applyAlignment="1">
      <alignment horizontal="left" vertical="center" shrinkToFit="1"/>
    </xf>
    <xf numFmtId="43" fontId="35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 shrinkToFit="1"/>
    </xf>
    <xf numFmtId="0" fontId="54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43" fontId="35" fillId="0" borderId="0" xfId="1" applyFont="1" applyAlignment="1">
      <alignment horizontal="center" vertical="center" shrinkToFit="1"/>
    </xf>
    <xf numFmtId="43" fontId="35" fillId="0" borderId="0" xfId="0" applyNumberFormat="1" applyFont="1" applyAlignment="1">
      <alignment horizontal="left" vertical="center" shrinkToFit="1"/>
    </xf>
    <xf numFmtId="49" fontId="35" fillId="0" borderId="0" xfId="0" applyNumberFormat="1" applyFont="1" applyAlignment="1">
      <alignment horizontal="center" vertical="center"/>
    </xf>
    <xf numFmtId="43" fontId="29" fillId="0" borderId="0" xfId="1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187" fontId="29" fillId="0" borderId="23" xfId="0" applyNumberFormat="1" applyFont="1" applyBorder="1" applyAlignment="1">
      <alignment horizontal="center"/>
    </xf>
    <xf numFmtId="0" fontId="29" fillId="0" borderId="23" xfId="0" applyFont="1" applyBorder="1" applyAlignment="1">
      <alignment horizontal="left"/>
    </xf>
    <xf numFmtId="43" fontId="29" fillId="0" borderId="23" xfId="0" applyNumberFormat="1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43" fontId="29" fillId="0" borderId="22" xfId="0" applyNumberFormat="1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43" fontId="29" fillId="0" borderId="18" xfId="0" applyNumberFormat="1" applyFont="1" applyBorder="1" applyAlignment="1">
      <alignment horizontal="center" vertical="center"/>
    </xf>
    <xf numFmtId="0" fontId="29" fillId="0" borderId="14" xfId="0" applyFont="1" applyBorder="1" applyAlignment="1">
      <alignment horizontal="right" vertical="center"/>
    </xf>
    <xf numFmtId="0" fontId="29" fillId="0" borderId="15" xfId="0" applyFont="1" applyBorder="1" applyAlignment="1">
      <alignment horizontal="right" vertical="center"/>
    </xf>
    <xf numFmtId="187" fontId="29" fillId="0" borderId="0" xfId="0" applyNumberFormat="1" applyFont="1" applyAlignment="1">
      <alignment horizontal="center"/>
    </xf>
    <xf numFmtId="0" fontId="59" fillId="0" borderId="0" xfId="0" applyFont="1" applyAlignment="1">
      <alignment horizontal="center" vertical="center"/>
    </xf>
    <xf numFmtId="187" fontId="29" fillId="0" borderId="22" xfId="0" applyNumberFormat="1" applyFont="1" applyBorder="1" applyAlignment="1">
      <alignment horizontal="center"/>
    </xf>
    <xf numFmtId="0" fontId="29" fillId="0" borderId="22" xfId="0" applyFont="1" applyBorder="1" applyAlignment="1">
      <alignment horizontal="left"/>
    </xf>
    <xf numFmtId="187" fontId="29" fillId="0" borderId="0" xfId="0" applyNumberFormat="1" applyFont="1" applyAlignment="1">
      <alignment horizontal="center" shrinkToFit="1"/>
    </xf>
    <xf numFmtId="43" fontId="29" fillId="0" borderId="0" xfId="0" applyNumberFormat="1" applyFont="1" applyAlignment="1">
      <alignment horizontal="center"/>
    </xf>
    <xf numFmtId="0" fontId="29" fillId="0" borderId="19" xfId="0" applyFont="1" applyBorder="1" applyAlignment="1">
      <alignment horizontal="right" vertical="center"/>
    </xf>
    <xf numFmtId="0" fontId="29" fillId="0" borderId="20" xfId="0" applyFont="1" applyBorder="1" applyAlignment="1">
      <alignment horizontal="right" vertical="center"/>
    </xf>
    <xf numFmtId="0" fontId="29" fillId="0" borderId="21" xfId="0" applyFont="1" applyBorder="1" applyAlignment="1">
      <alignment horizontal="right" vertical="center"/>
    </xf>
    <xf numFmtId="0" fontId="29" fillId="0" borderId="9" xfId="0" applyFont="1" applyBorder="1" applyAlignment="1">
      <alignment horizontal="right" vertical="center"/>
    </xf>
    <xf numFmtId="0" fontId="29" fillId="0" borderId="10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43" fontId="29" fillId="0" borderId="25" xfId="1" applyFont="1" applyBorder="1" applyAlignment="1">
      <alignment horizontal="center" vertical="center"/>
    </xf>
    <xf numFmtId="43" fontId="29" fillId="0" borderId="26" xfId="1" applyFont="1" applyBorder="1" applyAlignment="1">
      <alignment horizontal="center" vertical="center"/>
    </xf>
    <xf numFmtId="43" fontId="29" fillId="0" borderId="27" xfId="1" applyFont="1" applyBorder="1" applyAlignment="1">
      <alignment horizontal="center" vertical="center"/>
    </xf>
    <xf numFmtId="43" fontId="29" fillId="0" borderId="9" xfId="1" applyFont="1" applyBorder="1" applyAlignment="1">
      <alignment horizontal="center" vertical="center"/>
    </xf>
    <xf numFmtId="43" fontId="29" fillId="0" borderId="10" xfId="1" applyFont="1" applyBorder="1" applyAlignment="1">
      <alignment horizontal="center" vertical="center"/>
    </xf>
    <xf numFmtId="43" fontId="29" fillId="0" borderId="11" xfId="1" applyFont="1" applyBorder="1" applyAlignment="1">
      <alignment horizontal="center" vertical="center"/>
    </xf>
    <xf numFmtId="43" fontId="29" fillId="0" borderId="4" xfId="1" applyFont="1" applyBorder="1" applyAlignment="1">
      <alignment horizontal="center" vertical="center"/>
    </xf>
    <xf numFmtId="43" fontId="29" fillId="0" borderId="5" xfId="1" applyFont="1" applyBorder="1" applyAlignment="1">
      <alignment horizontal="center" vertical="center"/>
    </xf>
    <xf numFmtId="43" fontId="29" fillId="0" borderId="28" xfId="1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43" fontId="39" fillId="0" borderId="19" xfId="1" applyFont="1" applyBorder="1" applyAlignment="1">
      <alignment horizontal="center" vertical="center"/>
    </xf>
    <xf numFmtId="43" fontId="39" fillId="0" borderId="20" xfId="1" applyFont="1" applyBorder="1" applyAlignment="1">
      <alignment horizontal="center" vertical="center"/>
    </xf>
    <xf numFmtId="43" fontId="39" fillId="0" borderId="21" xfId="1" applyFont="1" applyBorder="1" applyAlignment="1">
      <alignment horizontal="center" vertical="center"/>
    </xf>
    <xf numFmtId="43" fontId="29" fillId="0" borderId="6" xfId="1" applyFont="1" applyBorder="1" applyAlignment="1">
      <alignment horizontal="center" vertical="center"/>
    </xf>
    <xf numFmtId="43" fontId="29" fillId="0" borderId="7" xfId="1" applyFont="1" applyBorder="1" applyAlignment="1">
      <alignment horizontal="center" vertical="center"/>
    </xf>
    <xf numFmtId="43" fontId="29" fillId="0" borderId="8" xfId="1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43" fontId="29" fillId="0" borderId="1" xfId="1" applyFont="1" applyBorder="1" applyAlignment="1">
      <alignment horizontal="center" vertical="center"/>
    </xf>
    <xf numFmtId="43" fontId="29" fillId="0" borderId="2" xfId="1" applyFont="1" applyBorder="1" applyAlignment="1">
      <alignment horizontal="center" vertical="center"/>
    </xf>
    <xf numFmtId="43" fontId="29" fillId="0" borderId="29" xfId="1" applyFont="1" applyBorder="1" applyAlignment="1">
      <alignment horizontal="center" vertical="center"/>
    </xf>
    <xf numFmtId="0" fontId="42" fillId="2" borderId="0" xfId="0" applyFont="1" applyFill="1" applyAlignment="1">
      <alignment horizontal="center"/>
    </xf>
    <xf numFmtId="190" fontId="35" fillId="2" borderId="0" xfId="1" applyNumberFormat="1" applyFont="1" applyFill="1" applyBorder="1" applyAlignment="1">
      <alignment horizontal="center"/>
    </xf>
    <xf numFmtId="191" fontId="35" fillId="2" borderId="0" xfId="1" applyNumberFormat="1" applyFont="1" applyFill="1" applyBorder="1" applyAlignment="1">
      <alignment horizontal="center"/>
    </xf>
    <xf numFmtId="189" fontId="35" fillId="2" borderId="0" xfId="0" applyNumberFormat="1" applyFont="1" applyFill="1" applyAlignment="1">
      <alignment horizontal="center"/>
    </xf>
    <xf numFmtId="191" fontId="42" fillId="2" borderId="0" xfId="0" applyNumberFormat="1" applyFont="1" applyFill="1" applyAlignment="1">
      <alignment horizontal="center"/>
    </xf>
    <xf numFmtId="0" fontId="61" fillId="2" borderId="0" xfId="0" applyFont="1" applyFill="1" applyAlignment="1">
      <alignment horizontal="center"/>
    </xf>
    <xf numFmtId="0" fontId="48" fillId="2" borderId="0" xfId="0" applyFont="1" applyFill="1" applyAlignment="1">
      <alignment horizontal="center"/>
    </xf>
    <xf numFmtId="43" fontId="35" fillId="2" borderId="0" xfId="1" applyFont="1" applyFill="1" applyBorder="1" applyAlignment="1">
      <alignment horizontal="center"/>
    </xf>
    <xf numFmtId="197" fontId="35" fillId="2" borderId="0" xfId="0" applyNumberFormat="1" applyFont="1" applyFill="1" applyAlignment="1">
      <alignment horizontal="center"/>
    </xf>
    <xf numFmtId="43" fontId="42" fillId="2" borderId="0" xfId="0" applyNumberFormat="1" applyFont="1" applyFill="1" applyAlignment="1">
      <alignment horizontal="center"/>
    </xf>
    <xf numFmtId="191" fontId="22" fillId="2" borderId="0" xfId="0" applyNumberFormat="1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191" fontId="21" fillId="2" borderId="0" xfId="1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89" fontId="21" fillId="2" borderId="0" xfId="0" applyNumberFormat="1" applyFont="1" applyFill="1" applyAlignment="1">
      <alignment horizontal="center"/>
    </xf>
    <xf numFmtId="43" fontId="21" fillId="2" borderId="0" xfId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90" fontId="21" fillId="2" borderId="0" xfId="1" applyNumberFormat="1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192" fontId="29" fillId="0" borderId="0" xfId="0" applyNumberFormat="1" applyFont="1" applyAlignment="1"/>
    <xf numFmtId="49" fontId="35" fillId="0" borderId="0" xfId="0" quotePrefix="1" applyNumberFormat="1" applyFont="1" applyAlignment="1"/>
    <xf numFmtId="49" fontId="35" fillId="0" borderId="10" xfId="0" quotePrefix="1" applyNumberFormat="1" applyFont="1" applyBorder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.th/imgres?imgurl=http://www.kruchiangrai.net/wp-content/uploads/2013/06/%E0%B8%95%E0%B8%A3%E0%B8%B2%E0%B8%84%E0%B8%A3%E0%B8%B8%E0%B8%91.jpg&amp;imgrefurl=http://www.kruchiangrai.net/2013/06/25/%E0%B8%94%E0%B8%B2%E0%B8%A7%E0%B8%99%E0%B9%8C%E0%B9%82%E0%B8%AB%E0%B8%A5%E0%B8%94%E0%B8%95%E0%B8%A3%E0%B8%B2%E0%B8%84%E0%B8%A3%E0%B8%B8%E0%B8%91-%E0%B9%83%E0%B8%AA%E0%B9%88%E0%B9%80%E0%B8%AD%E0%B8%81%E0%B8%AA%E0%B8%B2%E0%B8%A3%E0%B8%A3%E0%B8%B2%E0%B8%8A%E0%B8%81%E0%B8%B2%E0%B8%A3%E0%B9%84%E0%B8%97%E0%B8%A2/&amp;h=404&amp;w=369&amp;tbnid=eaxiFUkO0VWC4M:&amp;zoom=1&amp;docid=ZF712mUFwmQ35M&amp;ei=_xjTVLvJI4SY8QX8n4LQCg&amp;tbm=isch&amp;ved=0CCgQMygBMA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.th/imgres?imgurl=http://www.kruchiangrai.net/wp-content/uploads/2013/06/%E0%B8%95%E0%B8%A3%E0%B8%B2%E0%B8%84%E0%B8%A3%E0%B8%B8%E0%B8%91.jpg&amp;imgrefurl=http://www.kruchiangrai.net/2013/06/25/%E0%B8%94%E0%B8%B2%E0%B8%A7%E0%B8%99%E0%B9%8C%E0%B9%82%E0%B8%AB%E0%B8%A5%E0%B8%94%E0%B8%95%E0%B8%A3%E0%B8%B2%E0%B8%84%E0%B8%A3%E0%B8%B8%E0%B8%91-%E0%B9%83%E0%B8%AA%E0%B9%88%E0%B9%80%E0%B8%AD%E0%B8%81%E0%B8%AA%E0%B8%B2%E0%B8%A3%E0%B8%A3%E0%B8%B2%E0%B8%8A%E0%B8%81%E0%B8%B2%E0%B8%A3%E0%B9%84%E0%B8%97%E0%B8%A2/&amp;h=404&amp;w=369&amp;tbnid=eaxiFUkO0VWC4M:&amp;zoom=1&amp;docid=ZF712mUFwmQ35M&amp;ei=_xjTVLvJI4SY8QX8n4LQCg&amp;tbm=isch&amp;ved=0CCgQMygBMA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4</xdr:row>
      <xdr:rowOff>57150</xdr:rowOff>
    </xdr:to>
    <xdr:pic>
      <xdr:nvPicPr>
        <xdr:cNvPr id="58765" name="Picture 1" descr="https://encrypted-tbn2.gstatic.com/images?q=tbn:ANd9GcSJ0JCq0lDIkwsCVg1c4BznmF1g0Q9jL0P-KNO8_k-O0Fisfj59oQ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869588-A012-3D54-8DB9-4CF5245AC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276225</xdr:rowOff>
        </xdr:from>
        <xdr:to>
          <xdr:col>0</xdr:col>
          <xdr:colOff>209550</xdr:colOff>
          <xdr:row>29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822A56D1-1A52-7FA2-55C5-365EED77D4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9525</xdr:rowOff>
        </xdr:from>
        <xdr:to>
          <xdr:col>0</xdr:col>
          <xdr:colOff>209550</xdr:colOff>
          <xdr:row>32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BBC85EC1-71F7-1FC5-ADD6-27D8B37798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29</xdr:row>
          <xdr:rowOff>38100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36767E64-745B-7407-51B5-7AFCA4640E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29</xdr:row>
          <xdr:rowOff>9525</xdr:rowOff>
        </xdr:from>
        <xdr:to>
          <xdr:col>11</xdr:col>
          <xdr:colOff>47625</xdr:colOff>
          <xdr:row>30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2C3D9E71-3BAF-6A73-7A4F-619D4D3691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257175</xdr:rowOff>
        </xdr:from>
        <xdr:to>
          <xdr:col>2</xdr:col>
          <xdr:colOff>9525</xdr:colOff>
          <xdr:row>30</xdr:row>
          <xdr:rowOff>257175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6F0EBCA8-D32B-81B6-B46F-D51145E8B3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266700</xdr:rowOff>
        </xdr:from>
        <xdr:to>
          <xdr:col>11</xdr:col>
          <xdr:colOff>47625</xdr:colOff>
          <xdr:row>30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A7B4F21E-2909-5109-32C9-DA9515185F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9</xdr:col>
          <xdr:colOff>200025</xdr:colOff>
          <xdr:row>32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1F9D0431-2619-EEE5-C5B1-B99BBDF4BC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28</xdr:row>
          <xdr:rowOff>266700</xdr:rowOff>
        </xdr:from>
        <xdr:to>
          <xdr:col>19</xdr:col>
          <xdr:colOff>47625</xdr:colOff>
          <xdr:row>30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AD68F1BF-2AFA-5B4B-63F5-16B3DA934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153521</xdr:colOff>
      <xdr:row>4</xdr:row>
      <xdr:rowOff>196103</xdr:rowOff>
    </xdr:from>
    <xdr:to>
      <xdr:col>17</xdr:col>
      <xdr:colOff>44884</xdr:colOff>
      <xdr:row>4</xdr:row>
      <xdr:rowOff>196103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AFCB91DB-1816-4B01-A86F-EFAF05F1575D}"/>
            </a:ext>
          </a:extLst>
        </xdr:cNvPr>
        <xdr:cNvCxnSpPr/>
      </xdr:nvCxnSpPr>
      <xdr:spPr>
        <a:xfrm>
          <a:off x="698714" y="772139"/>
          <a:ext cx="3700929" cy="0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234043</xdr:colOff>
      <xdr:row>4</xdr:row>
      <xdr:rowOff>187060</xdr:rowOff>
    </xdr:from>
    <xdr:to>
      <xdr:col>24</xdr:col>
      <xdr:colOff>254389</xdr:colOff>
      <xdr:row>4</xdr:row>
      <xdr:rowOff>187060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CA8B747D-7388-48A2-8EFC-1281C1FE0478}"/>
            </a:ext>
          </a:extLst>
        </xdr:cNvPr>
        <xdr:cNvCxnSpPr/>
      </xdr:nvCxnSpPr>
      <xdr:spPr>
        <a:xfrm>
          <a:off x="4617357" y="763096"/>
          <a:ext cx="2047875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40229</xdr:colOff>
      <xdr:row>5</xdr:row>
      <xdr:rowOff>206659</xdr:rowOff>
    </xdr:from>
    <xdr:to>
      <xdr:col>24</xdr:col>
      <xdr:colOff>274832</xdr:colOff>
      <xdr:row>5</xdr:row>
      <xdr:rowOff>206659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E879AEE9-EE0C-4ED3-9A0B-A7BB8D34D2D4}"/>
            </a:ext>
          </a:extLst>
        </xdr:cNvPr>
        <xdr:cNvCxnSpPr/>
      </xdr:nvCxnSpPr>
      <xdr:spPr>
        <a:xfrm>
          <a:off x="3642040" y="1050302"/>
          <a:ext cx="3107103" cy="0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62816</xdr:colOff>
      <xdr:row>5</xdr:row>
      <xdr:rowOff>225436</xdr:rowOff>
    </xdr:from>
    <xdr:to>
      <xdr:col>12</xdr:col>
      <xdr:colOff>182361</xdr:colOff>
      <xdr:row>5</xdr:row>
      <xdr:rowOff>225437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771C9E4-D88C-467C-8D50-EC33EB0D39F6}"/>
            </a:ext>
          </a:extLst>
        </xdr:cNvPr>
        <xdr:cNvCxnSpPr/>
      </xdr:nvCxnSpPr>
      <xdr:spPr>
        <a:xfrm flipV="1">
          <a:off x="351287" y="1069079"/>
          <a:ext cx="2894016" cy="1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189139</xdr:colOff>
      <xdr:row>11</xdr:row>
      <xdr:rowOff>237139</xdr:rowOff>
    </xdr:from>
    <xdr:to>
      <xdr:col>24</xdr:col>
      <xdr:colOff>254440</xdr:colOff>
      <xdr:row>11</xdr:row>
      <xdr:rowOff>237139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806D5C3C-4E9E-4A4D-8A44-59BC9E819234}"/>
            </a:ext>
          </a:extLst>
        </xdr:cNvPr>
        <xdr:cNvCxnSpPr/>
      </xdr:nvCxnSpPr>
      <xdr:spPr>
        <a:xfrm>
          <a:off x="4116160" y="2182960"/>
          <a:ext cx="2639787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220435</xdr:colOff>
      <xdr:row>28</xdr:row>
      <xdr:rowOff>210457</xdr:rowOff>
    </xdr:from>
    <xdr:to>
      <xdr:col>24</xdr:col>
      <xdr:colOff>247619</xdr:colOff>
      <xdr:row>28</xdr:row>
      <xdr:rowOff>210457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75CB2358-D41B-44B3-9605-B290A7561718}"/>
            </a:ext>
          </a:extLst>
        </xdr:cNvPr>
        <xdr:cNvCxnSpPr/>
      </xdr:nvCxnSpPr>
      <xdr:spPr>
        <a:xfrm>
          <a:off x="3820885" y="6643007"/>
          <a:ext cx="2910115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37828</xdr:colOff>
      <xdr:row>29</xdr:row>
      <xdr:rowOff>222341</xdr:rowOff>
    </xdr:from>
    <xdr:to>
      <xdr:col>8</xdr:col>
      <xdr:colOff>264991</xdr:colOff>
      <xdr:row>29</xdr:row>
      <xdr:rowOff>222341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914E52EC-1C1C-4753-8301-3DFEA38A7A64}"/>
            </a:ext>
          </a:extLst>
        </xdr:cNvPr>
        <xdr:cNvCxnSpPr/>
      </xdr:nvCxnSpPr>
      <xdr:spPr>
        <a:xfrm>
          <a:off x="1310096" y="7196002"/>
          <a:ext cx="83683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27215</xdr:colOff>
      <xdr:row>30</xdr:row>
      <xdr:rowOff>212544</xdr:rowOff>
    </xdr:from>
    <xdr:to>
      <xdr:col>8</xdr:col>
      <xdr:colOff>254569</xdr:colOff>
      <xdr:row>30</xdr:row>
      <xdr:rowOff>212544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E0B20CE-3F4D-4E63-AA86-3748D78489EF}"/>
            </a:ext>
          </a:extLst>
        </xdr:cNvPr>
        <xdr:cNvCxnSpPr/>
      </xdr:nvCxnSpPr>
      <xdr:spPr>
        <a:xfrm>
          <a:off x="1299483" y="7465151"/>
          <a:ext cx="83683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228056</xdr:colOff>
      <xdr:row>29</xdr:row>
      <xdr:rowOff>215538</xdr:rowOff>
    </xdr:from>
    <xdr:to>
      <xdr:col>16</xdr:col>
      <xdr:colOff>151078</xdr:colOff>
      <xdr:row>29</xdr:row>
      <xdr:rowOff>215538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66D70512-648C-45FF-922C-716C9C133937}"/>
            </a:ext>
          </a:extLst>
        </xdr:cNvPr>
        <xdr:cNvCxnSpPr/>
      </xdr:nvCxnSpPr>
      <xdr:spPr>
        <a:xfrm>
          <a:off x="3252924" y="7189199"/>
          <a:ext cx="101971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225425</xdr:colOff>
      <xdr:row>29</xdr:row>
      <xdr:rowOff>213179</xdr:rowOff>
    </xdr:from>
    <xdr:to>
      <xdr:col>24</xdr:col>
      <xdr:colOff>27334</xdr:colOff>
      <xdr:row>29</xdr:row>
      <xdr:rowOff>215900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B2ADFC60-72F4-46F5-9E1B-6EA798DF104A}"/>
            </a:ext>
          </a:extLst>
        </xdr:cNvPr>
        <xdr:cNvCxnSpPr/>
      </xdr:nvCxnSpPr>
      <xdr:spPr>
        <a:xfrm>
          <a:off x="5483679" y="7134679"/>
          <a:ext cx="916214" cy="2721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194037</xdr:colOff>
      <xdr:row>28</xdr:row>
      <xdr:rowOff>213814</xdr:rowOff>
    </xdr:from>
    <xdr:to>
      <xdr:col>12</xdr:col>
      <xdr:colOff>16123</xdr:colOff>
      <xdr:row>28</xdr:row>
      <xdr:rowOff>217624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145796F6-60CB-4F4C-83E8-61861F9C267F}"/>
            </a:ext>
          </a:extLst>
        </xdr:cNvPr>
        <xdr:cNvCxnSpPr/>
      </xdr:nvCxnSpPr>
      <xdr:spPr>
        <a:xfrm>
          <a:off x="2372541" y="6901725"/>
          <a:ext cx="631100" cy="381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216353</xdr:colOff>
      <xdr:row>31</xdr:row>
      <xdr:rowOff>221700</xdr:rowOff>
    </xdr:from>
    <xdr:to>
      <xdr:col>24</xdr:col>
      <xdr:colOff>268157</xdr:colOff>
      <xdr:row>31</xdr:row>
      <xdr:rowOff>221700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FC9E8EB-4FCE-41C7-9955-A4B3395AF351}"/>
            </a:ext>
          </a:extLst>
        </xdr:cNvPr>
        <xdr:cNvCxnSpPr/>
      </xdr:nvCxnSpPr>
      <xdr:spPr>
        <a:xfrm>
          <a:off x="5474607" y="7696557"/>
          <a:ext cx="1204232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13607</xdr:colOff>
      <xdr:row>11</xdr:row>
      <xdr:rowOff>247197</xdr:rowOff>
    </xdr:from>
    <xdr:to>
      <xdr:col>14</xdr:col>
      <xdr:colOff>9071</xdr:colOff>
      <xdr:row>11</xdr:row>
      <xdr:rowOff>251732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C8771B6-1D3B-45D5-BBE2-80E71B87BC94}"/>
            </a:ext>
          </a:extLst>
        </xdr:cNvPr>
        <xdr:cNvCxnSpPr/>
      </xdr:nvCxnSpPr>
      <xdr:spPr>
        <a:xfrm flipV="1">
          <a:off x="843643" y="2193018"/>
          <a:ext cx="2784928" cy="4535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266700</xdr:rowOff>
        </xdr:from>
        <xdr:to>
          <xdr:col>0</xdr:col>
          <xdr:colOff>228600</xdr:colOff>
          <xdr:row>14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1D699FE0-4B27-AFB4-C356-C3A958BA6F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136204</xdr:colOff>
      <xdr:row>20</xdr:row>
      <xdr:rowOff>236683</xdr:rowOff>
    </xdr:from>
    <xdr:to>
      <xdr:col>9</xdr:col>
      <xdr:colOff>193685</xdr:colOff>
      <xdr:row>20</xdr:row>
      <xdr:rowOff>236683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766D1C70-7062-4D8E-ACCD-C5753794C5B7}"/>
            </a:ext>
          </a:extLst>
        </xdr:cNvPr>
        <xdr:cNvCxnSpPr/>
      </xdr:nvCxnSpPr>
      <xdr:spPr>
        <a:xfrm>
          <a:off x="679129" y="4693022"/>
          <a:ext cx="176788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52747</xdr:colOff>
      <xdr:row>20</xdr:row>
      <xdr:rowOff>243942</xdr:rowOff>
    </xdr:from>
    <xdr:to>
      <xdr:col>17</xdr:col>
      <xdr:colOff>9123</xdr:colOff>
      <xdr:row>20</xdr:row>
      <xdr:rowOff>243942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83333AF8-6EDF-4EF6-8749-848E3C82D3AB}"/>
            </a:ext>
          </a:extLst>
        </xdr:cNvPr>
        <xdr:cNvCxnSpPr/>
      </xdr:nvCxnSpPr>
      <xdr:spPr>
        <a:xfrm>
          <a:off x="2844933" y="4700281"/>
          <a:ext cx="160687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20</xdr:row>
      <xdr:rowOff>209920</xdr:rowOff>
    </xdr:from>
    <xdr:to>
      <xdr:col>25</xdr:col>
      <xdr:colOff>4535</xdr:colOff>
      <xdr:row>20</xdr:row>
      <xdr:rowOff>209920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444E93E7-7B66-47CA-9616-627087E8DBC9}"/>
            </a:ext>
          </a:extLst>
        </xdr:cNvPr>
        <xdr:cNvCxnSpPr/>
      </xdr:nvCxnSpPr>
      <xdr:spPr>
        <a:xfrm>
          <a:off x="4975679" y="4641313"/>
          <a:ext cx="1782535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210923</xdr:rowOff>
    </xdr:from>
    <xdr:to>
      <xdr:col>25</xdr:col>
      <xdr:colOff>6804</xdr:colOff>
      <xdr:row>21</xdr:row>
      <xdr:rowOff>223532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E7172820-1CFE-41F3-94C2-FA4AA438FFC8}"/>
            </a:ext>
          </a:extLst>
        </xdr:cNvPr>
        <xdr:cNvCxnSpPr/>
      </xdr:nvCxnSpPr>
      <xdr:spPr>
        <a:xfrm flipV="1">
          <a:off x="0" y="5123102"/>
          <a:ext cx="6735536" cy="12609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41862</xdr:colOff>
      <xdr:row>22</xdr:row>
      <xdr:rowOff>214459</xdr:rowOff>
    </xdr:from>
    <xdr:to>
      <xdr:col>11</xdr:col>
      <xdr:colOff>227183</xdr:colOff>
      <xdr:row>22</xdr:row>
      <xdr:rowOff>214459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8EDB28DA-9588-484E-93E1-69E1A3E74B4C}"/>
            </a:ext>
          </a:extLst>
        </xdr:cNvPr>
        <xdr:cNvCxnSpPr/>
      </xdr:nvCxnSpPr>
      <xdr:spPr>
        <a:xfrm>
          <a:off x="1370826" y="5199209"/>
          <a:ext cx="1652228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14648</xdr:colOff>
      <xdr:row>22</xdr:row>
      <xdr:rowOff>230335</xdr:rowOff>
    </xdr:from>
    <xdr:to>
      <xdr:col>24</xdr:col>
      <xdr:colOff>274826</xdr:colOff>
      <xdr:row>22</xdr:row>
      <xdr:rowOff>230335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DCD8150B-BA40-4A52-B60B-41B194A952B5}"/>
            </a:ext>
          </a:extLst>
        </xdr:cNvPr>
        <xdr:cNvCxnSpPr/>
      </xdr:nvCxnSpPr>
      <xdr:spPr>
        <a:xfrm>
          <a:off x="3325719" y="5215085"/>
          <a:ext cx="3418888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7844</xdr:colOff>
      <xdr:row>27</xdr:row>
      <xdr:rowOff>230336</xdr:rowOff>
    </xdr:from>
    <xdr:to>
      <xdr:col>20</xdr:col>
      <xdr:colOff>247602</xdr:colOff>
      <xdr:row>27</xdr:row>
      <xdr:rowOff>235857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2B33CCAC-5502-46FD-90F9-887357066787}"/>
            </a:ext>
          </a:extLst>
        </xdr:cNvPr>
        <xdr:cNvCxnSpPr/>
      </xdr:nvCxnSpPr>
      <xdr:spPr>
        <a:xfrm>
          <a:off x="7844" y="6321800"/>
          <a:ext cx="5566549" cy="5521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228600</xdr:colOff>
          <xdr:row>15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23E65BBE-38D1-9F23-69C0-577F295028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228600</xdr:colOff>
          <xdr:row>16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21AA3C74-7F9D-C07B-A84F-388BBDC6D4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266700</xdr:rowOff>
        </xdr:from>
        <xdr:to>
          <xdr:col>0</xdr:col>
          <xdr:colOff>238125</xdr:colOff>
          <xdr:row>17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2DE8396E-F70B-D65B-C179-5018B82666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209550</xdr:colOff>
      <xdr:row>25</xdr:row>
      <xdr:rowOff>221572</xdr:rowOff>
    </xdr:from>
    <xdr:to>
      <xdr:col>24</xdr:col>
      <xdr:colOff>281659</xdr:colOff>
      <xdr:row>25</xdr:row>
      <xdr:rowOff>231324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9FB59C77-8C91-4184-A371-0730EBE05806}"/>
            </a:ext>
          </a:extLst>
        </xdr:cNvPr>
        <xdr:cNvCxnSpPr/>
      </xdr:nvCxnSpPr>
      <xdr:spPr>
        <a:xfrm flipV="1">
          <a:off x="4061732" y="6072643"/>
          <a:ext cx="2646589" cy="9752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276225</xdr:rowOff>
        </xdr:from>
        <xdr:to>
          <xdr:col>20</xdr:col>
          <xdr:colOff>152400</xdr:colOff>
          <xdr:row>16</xdr:row>
          <xdr:rowOff>266700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81923CD1-4ED8-F439-72B3-1F5B36FC16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15</xdr:row>
          <xdr:rowOff>266700</xdr:rowOff>
        </xdr:from>
        <xdr:to>
          <xdr:col>11</xdr:col>
          <xdr:colOff>76200</xdr:colOff>
          <xdr:row>16</xdr:row>
          <xdr:rowOff>266700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DAEA00AC-A0A9-3F21-B93E-1F26B97ABC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6804</xdr:colOff>
      <xdr:row>30</xdr:row>
      <xdr:rowOff>207827</xdr:rowOff>
    </xdr:from>
    <xdr:to>
      <xdr:col>16</xdr:col>
      <xdr:colOff>175467</xdr:colOff>
      <xdr:row>30</xdr:row>
      <xdr:rowOff>207827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EE5D945-A903-425C-A368-124AD1BA3B77}"/>
            </a:ext>
          </a:extLst>
        </xdr:cNvPr>
        <xdr:cNvCxnSpPr/>
      </xdr:nvCxnSpPr>
      <xdr:spPr>
        <a:xfrm>
          <a:off x="3289754" y="7199177"/>
          <a:ext cx="103550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32</xdr:row>
          <xdr:rowOff>38100</xdr:rowOff>
        </xdr:from>
        <xdr:to>
          <xdr:col>2</xdr:col>
          <xdr:colOff>0</xdr:colOff>
          <xdr:row>33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896BD0E0-D133-31AE-1526-AAD1041FD0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32</xdr:row>
          <xdr:rowOff>9525</xdr:rowOff>
        </xdr:from>
        <xdr:to>
          <xdr:col>11</xdr:col>
          <xdr:colOff>47625</xdr:colOff>
          <xdr:row>33</xdr:row>
          <xdr:rowOff>19050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601DA3B2-20B5-A9E3-297B-FAABE92DBC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257175</xdr:rowOff>
        </xdr:from>
        <xdr:to>
          <xdr:col>2</xdr:col>
          <xdr:colOff>9525</xdr:colOff>
          <xdr:row>33</xdr:row>
          <xdr:rowOff>257175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FC492103-83CB-95FD-1EFC-47E2F28036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0</xdr:rowOff>
        </xdr:from>
        <xdr:to>
          <xdr:col>11</xdr:col>
          <xdr:colOff>47625</xdr:colOff>
          <xdr:row>34</xdr:row>
          <xdr:rowOff>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AD834C4A-E33C-FFEA-A5EA-9A8915B94B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31</xdr:row>
          <xdr:rowOff>276225</xdr:rowOff>
        </xdr:from>
        <xdr:to>
          <xdr:col>19</xdr:col>
          <xdr:colOff>57150</xdr:colOff>
          <xdr:row>33</xdr:row>
          <xdr:rowOff>19050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41B8AD11-3D52-8161-3A3F-1DC4DED4C1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37828</xdr:colOff>
      <xdr:row>32</xdr:row>
      <xdr:rowOff>222341</xdr:rowOff>
    </xdr:from>
    <xdr:to>
      <xdr:col>8</xdr:col>
      <xdr:colOff>264991</xdr:colOff>
      <xdr:row>32</xdr:row>
      <xdr:rowOff>222341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E19ED842-E0DC-4118-8790-2542A558B481}"/>
            </a:ext>
          </a:extLst>
        </xdr:cNvPr>
        <xdr:cNvCxnSpPr/>
      </xdr:nvCxnSpPr>
      <xdr:spPr>
        <a:xfrm>
          <a:off x="1310096" y="7196002"/>
          <a:ext cx="83683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27215</xdr:colOff>
      <xdr:row>33</xdr:row>
      <xdr:rowOff>212544</xdr:rowOff>
    </xdr:from>
    <xdr:to>
      <xdr:col>8</xdr:col>
      <xdr:colOff>254569</xdr:colOff>
      <xdr:row>33</xdr:row>
      <xdr:rowOff>212544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BC22FC1D-7ACA-4A47-909A-DDBE3A94353D}"/>
            </a:ext>
          </a:extLst>
        </xdr:cNvPr>
        <xdr:cNvCxnSpPr/>
      </xdr:nvCxnSpPr>
      <xdr:spPr>
        <a:xfrm>
          <a:off x="1299483" y="7465151"/>
          <a:ext cx="83683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228056</xdr:colOff>
      <xdr:row>32</xdr:row>
      <xdr:rowOff>221888</xdr:rowOff>
    </xdr:from>
    <xdr:to>
      <xdr:col>16</xdr:col>
      <xdr:colOff>151078</xdr:colOff>
      <xdr:row>32</xdr:row>
      <xdr:rowOff>221888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FEB05193-567E-421D-AF6E-940289EDCC46}"/>
            </a:ext>
          </a:extLst>
        </xdr:cNvPr>
        <xdr:cNvCxnSpPr/>
      </xdr:nvCxnSpPr>
      <xdr:spPr>
        <a:xfrm>
          <a:off x="3269706" y="7772038"/>
          <a:ext cx="102153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220889</xdr:colOff>
      <xdr:row>32</xdr:row>
      <xdr:rowOff>204107</xdr:rowOff>
    </xdr:from>
    <xdr:to>
      <xdr:col>24</xdr:col>
      <xdr:colOff>27125</xdr:colOff>
      <xdr:row>32</xdr:row>
      <xdr:rowOff>209550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24DF0E0E-3C01-49AE-A8F8-50D697B9BB8E}"/>
            </a:ext>
          </a:extLst>
        </xdr:cNvPr>
        <xdr:cNvCxnSpPr/>
      </xdr:nvCxnSpPr>
      <xdr:spPr>
        <a:xfrm>
          <a:off x="5479143" y="7955643"/>
          <a:ext cx="920750" cy="5443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6804</xdr:colOff>
      <xdr:row>33</xdr:row>
      <xdr:rowOff>207827</xdr:rowOff>
    </xdr:from>
    <xdr:to>
      <xdr:col>16</xdr:col>
      <xdr:colOff>175467</xdr:colOff>
      <xdr:row>33</xdr:row>
      <xdr:rowOff>207827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D9CA7AEE-5983-4B38-B33E-10283510E803}"/>
            </a:ext>
          </a:extLst>
        </xdr:cNvPr>
        <xdr:cNvCxnSpPr/>
      </xdr:nvCxnSpPr>
      <xdr:spPr>
        <a:xfrm>
          <a:off x="3289754" y="8037377"/>
          <a:ext cx="103550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213632</xdr:colOff>
      <xdr:row>23</xdr:row>
      <xdr:rowOff>238125</xdr:rowOff>
    </xdr:from>
    <xdr:to>
      <xdr:col>17</xdr:col>
      <xdr:colOff>229960</xdr:colOff>
      <xdr:row>23</xdr:row>
      <xdr:rowOff>242753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9C390BA1-22CE-43D6-BF6A-E22569D51F90}"/>
            </a:ext>
          </a:extLst>
        </xdr:cNvPr>
        <xdr:cNvCxnSpPr/>
      </xdr:nvCxnSpPr>
      <xdr:spPr>
        <a:xfrm>
          <a:off x="3238500" y="5708196"/>
          <a:ext cx="1401535" cy="4628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209550</xdr:colOff>
      <xdr:row>24</xdr:row>
      <xdr:rowOff>238125</xdr:rowOff>
    </xdr:from>
    <xdr:to>
      <xdr:col>17</xdr:col>
      <xdr:colOff>216389</xdr:colOff>
      <xdr:row>24</xdr:row>
      <xdr:rowOff>242753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51A2F7D2-0406-433A-8DD1-F14ECEE4B5AC}"/>
            </a:ext>
          </a:extLst>
        </xdr:cNvPr>
        <xdr:cNvCxnSpPr/>
      </xdr:nvCxnSpPr>
      <xdr:spPr>
        <a:xfrm>
          <a:off x="3224893" y="5987143"/>
          <a:ext cx="1401535" cy="4628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15</xdr:row>
          <xdr:rowOff>276225</xdr:rowOff>
        </xdr:from>
        <xdr:to>
          <xdr:col>13</xdr:col>
          <xdr:colOff>295275</xdr:colOff>
          <xdr:row>17</xdr:row>
          <xdr:rowOff>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97AAE782-696F-B39E-496D-39CAA071A6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</xdr:row>
          <xdr:rowOff>276225</xdr:rowOff>
        </xdr:from>
        <xdr:to>
          <xdr:col>8</xdr:col>
          <xdr:colOff>47625</xdr:colOff>
          <xdr:row>17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8C39A6ED-EA1A-CB81-118C-0379B068F4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16</xdr:row>
          <xdr:rowOff>276225</xdr:rowOff>
        </xdr:from>
        <xdr:to>
          <xdr:col>1</xdr:col>
          <xdr:colOff>9525</xdr:colOff>
          <xdr:row>17</xdr:row>
          <xdr:rowOff>266700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3B0F5921-20AE-88F5-3A5D-60E40B9C77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19</xdr:row>
      <xdr:rowOff>230332</xdr:rowOff>
    </xdr:from>
    <xdr:to>
      <xdr:col>25</xdr:col>
      <xdr:colOff>13607</xdr:colOff>
      <xdr:row>19</xdr:row>
      <xdr:rowOff>230332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22D2A5FE-ECB0-4A21-803E-22ADBB2A1255}"/>
            </a:ext>
          </a:extLst>
        </xdr:cNvPr>
        <xdr:cNvCxnSpPr/>
      </xdr:nvCxnSpPr>
      <xdr:spPr>
        <a:xfrm>
          <a:off x="0" y="4427682"/>
          <a:ext cx="6782707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107950</xdr:colOff>
      <xdr:row>18</xdr:row>
      <xdr:rowOff>228600</xdr:rowOff>
    </xdr:from>
    <xdr:to>
      <xdr:col>24</xdr:col>
      <xdr:colOff>277118</xdr:colOff>
      <xdr:row>18</xdr:row>
      <xdr:rowOff>231919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21AC7162-AD68-4EFF-ACBD-98B824DD4143}"/>
            </a:ext>
          </a:extLst>
        </xdr:cNvPr>
        <xdr:cNvCxnSpPr/>
      </xdr:nvCxnSpPr>
      <xdr:spPr>
        <a:xfrm>
          <a:off x="685800" y="4146550"/>
          <a:ext cx="6061983" cy="3319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0</xdr:rowOff>
        </xdr:from>
        <xdr:to>
          <xdr:col>17</xdr:col>
          <xdr:colOff>28575</xdr:colOff>
          <xdr:row>16</xdr:row>
          <xdr:rowOff>266700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FB47EA88-D6AD-6AAE-C55A-F608E24277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185231</xdr:colOff>
      <xdr:row>17</xdr:row>
      <xdr:rowOff>217179</xdr:rowOff>
    </xdr:from>
    <xdr:to>
      <xdr:col>25</xdr:col>
      <xdr:colOff>6361</xdr:colOff>
      <xdr:row>17</xdr:row>
      <xdr:rowOff>217179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3DBAF3E5-0FD2-4B5A-890A-06B48FD0A74F}"/>
            </a:ext>
          </a:extLst>
        </xdr:cNvPr>
        <xdr:cNvCxnSpPr/>
      </xdr:nvCxnSpPr>
      <xdr:spPr>
        <a:xfrm>
          <a:off x="1034317" y="3836679"/>
          <a:ext cx="573478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131494</xdr:colOff>
      <xdr:row>31</xdr:row>
      <xdr:rowOff>231198</xdr:rowOff>
    </xdr:from>
    <xdr:to>
      <xdr:col>7</xdr:col>
      <xdr:colOff>164091</xdr:colOff>
      <xdr:row>31</xdr:row>
      <xdr:rowOff>231420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5EEE7903-3A29-4F1F-A4F6-E654585898C3}"/>
            </a:ext>
          </a:extLst>
        </xdr:cNvPr>
        <xdr:cNvCxnSpPr/>
      </xdr:nvCxnSpPr>
      <xdr:spPr>
        <a:xfrm flipV="1">
          <a:off x="1237260" y="7444221"/>
          <a:ext cx="522706" cy="222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31</xdr:row>
          <xdr:rowOff>66675</xdr:rowOff>
        </xdr:from>
        <xdr:to>
          <xdr:col>13</xdr:col>
          <xdr:colOff>85725</xdr:colOff>
          <xdr:row>31</xdr:row>
          <xdr:rowOff>228600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E719D07-11D7-C67B-4CE1-CCA63926E2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31</xdr:row>
          <xdr:rowOff>66675</xdr:rowOff>
        </xdr:from>
        <xdr:to>
          <xdr:col>15</xdr:col>
          <xdr:colOff>276225</xdr:colOff>
          <xdr:row>31</xdr:row>
          <xdr:rowOff>228600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ED1C8EFA-DE7F-91D6-7E65-429AB279AB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25</xdr:row>
          <xdr:rowOff>257175</xdr:rowOff>
        </xdr:from>
        <xdr:to>
          <xdr:col>3</xdr:col>
          <xdr:colOff>9525</xdr:colOff>
          <xdr:row>26</xdr:row>
          <xdr:rowOff>266700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A6A0AEC4-862F-AFE6-263B-0DAC1A3A01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11</xdr:row>
          <xdr:rowOff>257175</xdr:rowOff>
        </xdr:from>
        <xdr:to>
          <xdr:col>30</xdr:col>
          <xdr:colOff>28575</xdr:colOff>
          <xdr:row>13</xdr:row>
          <xdr:rowOff>19050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32871D3-49AB-39A0-2096-85E8B651CE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24</xdr:row>
          <xdr:rowOff>276225</xdr:rowOff>
        </xdr:from>
        <xdr:to>
          <xdr:col>3</xdr:col>
          <xdr:colOff>9525</xdr:colOff>
          <xdr:row>26</xdr:row>
          <xdr:rowOff>9525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6FE4095-C6A3-6E09-0875-952C2E4FE7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220435</xdr:colOff>
      <xdr:row>26</xdr:row>
      <xdr:rowOff>199582</xdr:rowOff>
    </xdr:from>
    <xdr:to>
      <xdr:col>24</xdr:col>
      <xdr:colOff>274890</xdr:colOff>
      <xdr:row>26</xdr:row>
      <xdr:rowOff>217714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809C61AA-0226-4543-ADD3-3A60D15D1D79}"/>
            </a:ext>
          </a:extLst>
        </xdr:cNvPr>
        <xdr:cNvCxnSpPr/>
      </xdr:nvCxnSpPr>
      <xdr:spPr>
        <a:xfrm flipV="1">
          <a:off x="3599089" y="6329600"/>
          <a:ext cx="3177268" cy="18132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44904</xdr:colOff>
      <xdr:row>37</xdr:row>
      <xdr:rowOff>6804</xdr:rowOff>
    </xdr:from>
    <xdr:to>
      <xdr:col>22</xdr:col>
      <xdr:colOff>206833</xdr:colOff>
      <xdr:row>37</xdr:row>
      <xdr:rowOff>6804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B7C453B5-419D-4B0A-9E5C-9B55C291BD8F}"/>
            </a:ext>
          </a:extLst>
        </xdr:cNvPr>
        <xdr:cNvCxnSpPr/>
      </xdr:nvCxnSpPr>
      <xdr:spPr>
        <a:xfrm>
          <a:off x="3673929" y="9225643"/>
          <a:ext cx="247650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27215</xdr:colOff>
      <xdr:row>37</xdr:row>
      <xdr:rowOff>228238</xdr:rowOff>
    </xdr:from>
    <xdr:to>
      <xdr:col>21</xdr:col>
      <xdr:colOff>182160</xdr:colOff>
      <xdr:row>37</xdr:row>
      <xdr:rowOff>228238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948589E4-575F-494A-B09C-822DC685A638}"/>
            </a:ext>
          </a:extLst>
        </xdr:cNvPr>
        <xdr:cNvCxnSpPr/>
      </xdr:nvCxnSpPr>
      <xdr:spPr>
        <a:xfrm>
          <a:off x="3925661" y="9447077"/>
          <a:ext cx="192541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209550</xdr:rowOff>
        </xdr:from>
        <xdr:to>
          <xdr:col>2</xdr:col>
          <xdr:colOff>0</xdr:colOff>
          <xdr:row>20</xdr:row>
          <xdr:rowOff>28575</xdr:rowOff>
        </xdr:to>
        <xdr:sp macro="" textlink="">
          <xdr:nvSpPr>
            <xdr:cNvPr id="54273" name="Check Box 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A688A625-0475-FAD8-CC18-CAB2B911E6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17</xdr:row>
          <xdr:rowOff>209550</xdr:rowOff>
        </xdr:from>
        <xdr:to>
          <xdr:col>2</xdr:col>
          <xdr:colOff>542925</xdr:colOff>
          <xdr:row>20</xdr:row>
          <xdr:rowOff>28575</xdr:rowOff>
        </xdr:to>
        <xdr:sp macro="" textlink="">
          <xdr:nvSpPr>
            <xdr:cNvPr id="54274" name="Check Box 2" hidden="1">
              <a:extLst>
                <a:ext uri="{63B3BB69-23CF-44E3-9099-C40C66FF867C}">
                  <a14:compatExt spid="_x0000_s54274"/>
                </a:ext>
                <a:ext uri="{FF2B5EF4-FFF2-40B4-BE49-F238E27FC236}">
                  <a16:creationId xmlns:a16="http://schemas.microsoft.com/office/drawing/2014/main" id="{E6720874-01E1-2D88-00F4-B283D10276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219075</xdr:rowOff>
        </xdr:from>
        <xdr:to>
          <xdr:col>1</xdr:col>
          <xdr:colOff>266700</xdr:colOff>
          <xdr:row>29</xdr:row>
          <xdr:rowOff>123825</xdr:rowOff>
        </xdr:to>
        <xdr:sp macro="" textlink="">
          <xdr:nvSpPr>
            <xdr:cNvPr id="54275" name="Check Box 3" hidden="1">
              <a:extLst>
                <a:ext uri="{63B3BB69-23CF-44E3-9099-C40C66FF867C}">
                  <a14:compatExt spid="_x0000_s54275"/>
                </a:ext>
                <a:ext uri="{FF2B5EF4-FFF2-40B4-BE49-F238E27FC236}">
                  <a16:creationId xmlns:a16="http://schemas.microsoft.com/office/drawing/2014/main" id="{4876F4A2-E1D5-8A77-2CF8-67923ED678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27</xdr:row>
          <xdr:rowOff>219075</xdr:rowOff>
        </xdr:from>
        <xdr:to>
          <xdr:col>2</xdr:col>
          <xdr:colOff>542925</xdr:colOff>
          <xdr:row>29</xdr:row>
          <xdr:rowOff>114300</xdr:rowOff>
        </xdr:to>
        <xdr:sp macro="" textlink="">
          <xdr:nvSpPr>
            <xdr:cNvPr id="54276" name="Check Box 4" hidden="1">
              <a:extLst>
                <a:ext uri="{63B3BB69-23CF-44E3-9099-C40C66FF867C}">
                  <a14:compatExt spid="_x0000_s54276"/>
                </a:ext>
                <a:ext uri="{FF2B5EF4-FFF2-40B4-BE49-F238E27FC236}">
                  <a16:creationId xmlns:a16="http://schemas.microsoft.com/office/drawing/2014/main" id="{82DD853B-EFCA-C558-A6F3-D2454C714C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209550</xdr:rowOff>
        </xdr:from>
        <xdr:to>
          <xdr:col>2</xdr:col>
          <xdr:colOff>0</xdr:colOff>
          <xdr:row>20</xdr:row>
          <xdr:rowOff>28575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47F0E84E-4C4B-B862-548D-D3AF8840E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17</xdr:row>
          <xdr:rowOff>209550</xdr:rowOff>
        </xdr:from>
        <xdr:to>
          <xdr:col>2</xdr:col>
          <xdr:colOff>542925</xdr:colOff>
          <xdr:row>20</xdr:row>
          <xdr:rowOff>28575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F6FF4F2B-4729-F5A1-62C1-6DA55477D4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219075</xdr:rowOff>
        </xdr:from>
        <xdr:to>
          <xdr:col>1</xdr:col>
          <xdr:colOff>266700</xdr:colOff>
          <xdr:row>29</xdr:row>
          <xdr:rowOff>123825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8D2C7326-8524-ABC5-2E70-1FE3D9A8FF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27</xdr:row>
          <xdr:rowOff>219075</xdr:rowOff>
        </xdr:from>
        <xdr:to>
          <xdr:col>2</xdr:col>
          <xdr:colOff>542925</xdr:colOff>
          <xdr:row>29</xdr:row>
          <xdr:rowOff>114300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  <a:ext uri="{FF2B5EF4-FFF2-40B4-BE49-F238E27FC236}">
                  <a16:creationId xmlns:a16="http://schemas.microsoft.com/office/drawing/2014/main" id="{F923AE7E-3FFA-63B4-E94B-5116BF9684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209550</xdr:rowOff>
        </xdr:from>
        <xdr:to>
          <xdr:col>2</xdr:col>
          <xdr:colOff>0</xdr:colOff>
          <xdr:row>20</xdr:row>
          <xdr:rowOff>28575</xdr:rowOff>
        </xdr:to>
        <xdr:sp macro="" textlink="">
          <xdr:nvSpPr>
            <xdr:cNvPr id="47105" name="Check Box 1" hidden="1">
              <a:extLst>
                <a:ext uri="{63B3BB69-23CF-44E3-9099-C40C66FF867C}">
                  <a14:compatExt spid="_x0000_s47105"/>
                </a:ext>
                <a:ext uri="{FF2B5EF4-FFF2-40B4-BE49-F238E27FC236}">
                  <a16:creationId xmlns:a16="http://schemas.microsoft.com/office/drawing/2014/main" id="{56F43A27-2CE3-8530-3D01-CEAEB61DBF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17</xdr:row>
          <xdr:rowOff>209550</xdr:rowOff>
        </xdr:from>
        <xdr:to>
          <xdr:col>2</xdr:col>
          <xdr:colOff>542925</xdr:colOff>
          <xdr:row>20</xdr:row>
          <xdr:rowOff>28575</xdr:rowOff>
        </xdr:to>
        <xdr:sp macro="" textlink="">
          <xdr:nvSpPr>
            <xdr:cNvPr id="47106" name="Check Box 2" hidden="1">
              <a:extLst>
                <a:ext uri="{63B3BB69-23CF-44E3-9099-C40C66FF867C}">
                  <a14:compatExt spid="_x0000_s47106"/>
                </a:ext>
                <a:ext uri="{FF2B5EF4-FFF2-40B4-BE49-F238E27FC236}">
                  <a16:creationId xmlns:a16="http://schemas.microsoft.com/office/drawing/2014/main" id="{07CBBCDD-53CF-908D-70E9-D7D2203496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219075</xdr:rowOff>
        </xdr:from>
        <xdr:to>
          <xdr:col>1</xdr:col>
          <xdr:colOff>266700</xdr:colOff>
          <xdr:row>29</xdr:row>
          <xdr:rowOff>123825</xdr:rowOff>
        </xdr:to>
        <xdr:sp macro="" textlink="">
          <xdr:nvSpPr>
            <xdr:cNvPr id="47107" name="Check Box 3" hidden="1">
              <a:extLst>
                <a:ext uri="{63B3BB69-23CF-44E3-9099-C40C66FF867C}">
                  <a14:compatExt spid="_x0000_s47107"/>
                </a:ext>
                <a:ext uri="{FF2B5EF4-FFF2-40B4-BE49-F238E27FC236}">
                  <a16:creationId xmlns:a16="http://schemas.microsoft.com/office/drawing/2014/main" id="{3B7353B9-096C-E8F6-0E55-0EF03F2D7E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27</xdr:row>
          <xdr:rowOff>219075</xdr:rowOff>
        </xdr:from>
        <xdr:to>
          <xdr:col>2</xdr:col>
          <xdr:colOff>542925</xdr:colOff>
          <xdr:row>29</xdr:row>
          <xdr:rowOff>114300</xdr:rowOff>
        </xdr:to>
        <xdr:sp macro="" textlink="">
          <xdr:nvSpPr>
            <xdr:cNvPr id="47108" name="Check Box 4" hidden="1">
              <a:extLst>
                <a:ext uri="{63B3BB69-23CF-44E3-9099-C40C66FF867C}">
                  <a14:compatExt spid="_x0000_s47108"/>
                </a:ext>
                <a:ext uri="{FF2B5EF4-FFF2-40B4-BE49-F238E27FC236}">
                  <a16:creationId xmlns:a16="http://schemas.microsoft.com/office/drawing/2014/main" id="{32C8E68C-3A88-D3CB-C911-CCCD4E1BC3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180975</xdr:rowOff>
        </xdr:from>
        <xdr:to>
          <xdr:col>2</xdr:col>
          <xdr:colOff>0</xdr:colOff>
          <xdr:row>19</xdr:row>
          <xdr:rowOff>85725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C6E5D4A1-04C0-4790-2B5E-7CEF862CD1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17</xdr:row>
          <xdr:rowOff>180975</xdr:rowOff>
        </xdr:from>
        <xdr:to>
          <xdr:col>3</xdr:col>
          <xdr:colOff>0</xdr:colOff>
          <xdr:row>19</xdr:row>
          <xdr:rowOff>85725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B0B46571-1475-AB7E-1880-299477AE79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180975</xdr:rowOff>
        </xdr:from>
        <xdr:to>
          <xdr:col>1</xdr:col>
          <xdr:colOff>266700</xdr:colOff>
          <xdr:row>29</xdr:row>
          <xdr:rowOff>76200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A307A983-BB0F-F576-FD2B-238B57B7DE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27</xdr:row>
          <xdr:rowOff>180975</xdr:rowOff>
        </xdr:from>
        <xdr:to>
          <xdr:col>2</xdr:col>
          <xdr:colOff>561975</xdr:colOff>
          <xdr:row>29</xdr:row>
          <xdr:rowOff>66675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580881C1-244F-1146-675B-18C4710033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209550</xdr:rowOff>
        </xdr:from>
        <xdr:to>
          <xdr:col>2</xdr:col>
          <xdr:colOff>0</xdr:colOff>
          <xdr:row>20</xdr:row>
          <xdr:rowOff>28575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5CBD3D4E-8D10-226C-404F-28ECCBC294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17</xdr:row>
          <xdr:rowOff>209550</xdr:rowOff>
        </xdr:from>
        <xdr:to>
          <xdr:col>2</xdr:col>
          <xdr:colOff>590550</xdr:colOff>
          <xdr:row>20</xdr:row>
          <xdr:rowOff>28575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8FCAAC6B-E050-2C4D-7880-96CB6B7352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219075</xdr:rowOff>
        </xdr:from>
        <xdr:to>
          <xdr:col>1</xdr:col>
          <xdr:colOff>266700</xdr:colOff>
          <xdr:row>29</xdr:row>
          <xdr:rowOff>123825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E30176AA-E344-0F8B-8B26-097093117E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27</xdr:row>
          <xdr:rowOff>219075</xdr:rowOff>
        </xdr:from>
        <xdr:to>
          <xdr:col>2</xdr:col>
          <xdr:colOff>561975</xdr:colOff>
          <xdr:row>29</xdr:row>
          <xdr:rowOff>114300</xdr:rowOff>
        </xdr:to>
        <xdr:sp macro="" textlink="">
          <xdr:nvSpPr>
            <xdr:cNvPr id="37892" name="Check Box 4" hidden="1">
              <a:extLst>
                <a:ext uri="{63B3BB69-23CF-44E3-9099-C40C66FF867C}">
                  <a14:compatExt spid="_x0000_s37892"/>
                </a:ext>
                <a:ext uri="{FF2B5EF4-FFF2-40B4-BE49-F238E27FC236}">
                  <a16:creationId xmlns:a16="http://schemas.microsoft.com/office/drawing/2014/main" id="{DDBA68C1-910E-D1A6-E169-ADCC5EDCA4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209550</xdr:rowOff>
        </xdr:from>
        <xdr:to>
          <xdr:col>2</xdr:col>
          <xdr:colOff>0</xdr:colOff>
          <xdr:row>20</xdr:row>
          <xdr:rowOff>28575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DB7457E2-FDD3-E7D4-8FEF-E3060477F0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17</xdr:row>
          <xdr:rowOff>209550</xdr:rowOff>
        </xdr:from>
        <xdr:to>
          <xdr:col>2</xdr:col>
          <xdr:colOff>371475</xdr:colOff>
          <xdr:row>20</xdr:row>
          <xdr:rowOff>28575</xdr:rowOff>
        </xdr:to>
        <xdr:sp macro="" textlink="">
          <xdr:nvSpPr>
            <xdr:cNvPr id="43010" name="Check Box 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A0D351F3-0CCD-FC6B-2C74-0A353F0EAF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219075</xdr:rowOff>
        </xdr:from>
        <xdr:to>
          <xdr:col>1</xdr:col>
          <xdr:colOff>266700</xdr:colOff>
          <xdr:row>29</xdr:row>
          <xdr:rowOff>123825</xdr:rowOff>
        </xdr:to>
        <xdr:sp macro="" textlink="">
          <xdr:nvSpPr>
            <xdr:cNvPr id="43011" name="Check Box 3" hidden="1">
              <a:extLst>
                <a:ext uri="{63B3BB69-23CF-44E3-9099-C40C66FF867C}">
                  <a14:compatExt spid="_x0000_s43011"/>
                </a:ext>
                <a:ext uri="{FF2B5EF4-FFF2-40B4-BE49-F238E27FC236}">
                  <a16:creationId xmlns:a16="http://schemas.microsoft.com/office/drawing/2014/main" id="{E4E138A6-36B2-F086-FD34-6F9D53DA5C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27</xdr:row>
          <xdr:rowOff>219075</xdr:rowOff>
        </xdr:from>
        <xdr:to>
          <xdr:col>2</xdr:col>
          <xdr:colOff>352425</xdr:colOff>
          <xdr:row>29</xdr:row>
          <xdr:rowOff>114300</xdr:rowOff>
        </xdr:to>
        <xdr:sp macro="" textlink="">
          <xdr:nvSpPr>
            <xdr:cNvPr id="43012" name="Check Box 4" hidden="1">
              <a:extLst>
                <a:ext uri="{63B3BB69-23CF-44E3-9099-C40C66FF867C}">
                  <a14:compatExt spid="_x0000_s43012"/>
                </a:ext>
                <a:ext uri="{FF2B5EF4-FFF2-40B4-BE49-F238E27FC236}">
                  <a16:creationId xmlns:a16="http://schemas.microsoft.com/office/drawing/2014/main" id="{3394F908-A6D4-41EB-F75C-E94300D92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27</xdr:row>
      <xdr:rowOff>171450</xdr:rowOff>
    </xdr:from>
    <xdr:to>
      <xdr:col>28</xdr:col>
      <xdr:colOff>152400</xdr:colOff>
      <xdr:row>28</xdr:row>
      <xdr:rowOff>209550</xdr:rowOff>
    </xdr:to>
    <xdr:grpSp>
      <xdr:nvGrpSpPr>
        <xdr:cNvPr id="57291" name="Group 1">
          <a:extLst>
            <a:ext uri="{FF2B5EF4-FFF2-40B4-BE49-F238E27FC236}">
              <a16:creationId xmlns:a16="http://schemas.microsoft.com/office/drawing/2014/main" id="{56DE160F-158B-85C3-1127-0A47271D6663}"/>
            </a:ext>
          </a:extLst>
        </xdr:cNvPr>
        <xdr:cNvGrpSpPr>
          <a:grpSpLocks/>
        </xdr:cNvGrpSpPr>
      </xdr:nvGrpSpPr>
      <xdr:grpSpPr bwMode="auto">
        <a:xfrm>
          <a:off x="4248150" y="6000750"/>
          <a:ext cx="2419350" cy="304800"/>
          <a:chOff x="4198327" y="5296559"/>
          <a:chExt cx="2710961" cy="258056"/>
        </a:xfrm>
      </xdr:grpSpPr>
      <xdr:grpSp>
        <xdr:nvGrpSpPr>
          <xdr:cNvPr id="57317" name="Group 2">
            <a:extLst>
              <a:ext uri="{FF2B5EF4-FFF2-40B4-BE49-F238E27FC236}">
                <a16:creationId xmlns:a16="http://schemas.microsoft.com/office/drawing/2014/main" id="{1F612EBF-E688-8FDD-3F63-F3A5DC87D78B}"/>
              </a:ext>
            </a:extLst>
          </xdr:cNvPr>
          <xdr:cNvGrpSpPr>
            <a:grpSpLocks/>
          </xdr:cNvGrpSpPr>
        </xdr:nvGrpSpPr>
        <xdr:grpSpPr bwMode="auto">
          <a:xfrm>
            <a:off x="4198327" y="5297366"/>
            <a:ext cx="630458" cy="257249"/>
            <a:chOff x="675409" y="7490114"/>
            <a:chExt cx="891886" cy="259772"/>
          </a:xfrm>
        </xdr:grpSpPr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402F7610-378A-42BB-8058-EAE5A8F24606}"/>
                </a:ext>
              </a:extLst>
            </xdr:cNvPr>
            <xdr:cNvSpPr txBox="1"/>
          </xdr:nvSpPr>
          <xdr:spPr>
            <a:xfrm>
              <a:off x="675409" y="7489299"/>
              <a:ext cx="225594" cy="2605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4</a:t>
              </a:r>
            </a:p>
          </xdr:txBody>
        </xdr:sp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44095EE8-6CD6-4A05-82FC-35561596CAF1}"/>
                </a:ext>
              </a:extLst>
            </xdr:cNvPr>
            <xdr:cNvSpPr txBox="1"/>
          </xdr:nvSpPr>
          <xdr:spPr>
            <a:xfrm>
              <a:off x="901003" y="7489299"/>
              <a:ext cx="208241" cy="2605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5</a:t>
              </a:r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6966B58A-5561-477C-9368-C2968114F161}"/>
                </a:ext>
              </a:extLst>
            </xdr:cNvPr>
            <xdr:cNvSpPr txBox="1"/>
          </xdr:nvSpPr>
          <xdr:spPr>
            <a:xfrm>
              <a:off x="1109244" y="7489299"/>
              <a:ext cx="225594" cy="2605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4</a:t>
              </a:r>
            </a:p>
          </xdr:txBody>
        </xdr:sp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CF225B6D-6A8E-43EC-8B27-B533EBDDEB7D}"/>
                </a:ext>
              </a:extLst>
            </xdr:cNvPr>
            <xdr:cNvSpPr txBox="1"/>
          </xdr:nvSpPr>
          <xdr:spPr>
            <a:xfrm>
              <a:off x="1334838" y="7489299"/>
              <a:ext cx="225594" cy="2605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6</a:t>
              </a:r>
            </a:p>
          </xdr:txBody>
        </xdr:sp>
      </xdr:grpSp>
      <xdr:grpSp>
        <xdr:nvGrpSpPr>
          <xdr:cNvPr id="57318" name="Group 3">
            <a:extLst>
              <a:ext uri="{FF2B5EF4-FFF2-40B4-BE49-F238E27FC236}">
                <a16:creationId xmlns:a16="http://schemas.microsoft.com/office/drawing/2014/main" id="{165CD26E-6649-98A0-819A-2174D8706A2B}"/>
              </a:ext>
            </a:extLst>
          </xdr:cNvPr>
          <xdr:cNvGrpSpPr>
            <a:grpSpLocks/>
          </xdr:cNvGrpSpPr>
        </xdr:nvGrpSpPr>
        <xdr:grpSpPr bwMode="auto">
          <a:xfrm>
            <a:off x="4894016" y="5297366"/>
            <a:ext cx="630458" cy="257249"/>
            <a:chOff x="675409" y="7490114"/>
            <a:chExt cx="891886" cy="259772"/>
          </a:xfrm>
        </xdr:grpSpPr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C773C36-0E49-4B0C-84DC-967CAA133D65}"/>
                </a:ext>
              </a:extLst>
            </xdr:cNvPr>
            <xdr:cNvSpPr txBox="1"/>
          </xdr:nvSpPr>
          <xdr:spPr>
            <a:xfrm>
              <a:off x="680386" y="7489299"/>
              <a:ext cx="242947" cy="2605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2</a:t>
              </a:r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4E15D2AC-5C9A-45E9-8AAC-109F0D68814A}"/>
                </a:ext>
              </a:extLst>
            </xdr:cNvPr>
            <xdr:cNvSpPr txBox="1"/>
          </xdr:nvSpPr>
          <xdr:spPr>
            <a:xfrm>
              <a:off x="923334" y="7489299"/>
              <a:ext cx="208241" cy="2605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9</a:t>
              </a:r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8F622ABE-8FBD-4A28-99BE-B573A00F3061}"/>
                </a:ext>
              </a:extLst>
            </xdr:cNvPr>
            <xdr:cNvSpPr txBox="1"/>
          </xdr:nvSpPr>
          <xdr:spPr>
            <a:xfrm>
              <a:off x="1131575" y="7489299"/>
              <a:ext cx="208241" cy="2605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9</a:t>
              </a:r>
            </a:p>
          </xdr:txBody>
        </xdr:sp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2379E9EE-C516-4513-A5E5-BD45601D40E8}"/>
                </a:ext>
              </a:extLst>
            </xdr:cNvPr>
            <xdr:cNvSpPr txBox="1"/>
          </xdr:nvSpPr>
          <xdr:spPr>
            <a:xfrm>
              <a:off x="1339815" y="7489299"/>
              <a:ext cx="225594" cy="2605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0</a:t>
              </a:r>
            </a:p>
          </xdr:txBody>
        </xdr:sp>
      </xdr:grpSp>
      <xdr:grpSp>
        <xdr:nvGrpSpPr>
          <xdr:cNvPr id="57319" name="Group 4">
            <a:extLst>
              <a:ext uri="{FF2B5EF4-FFF2-40B4-BE49-F238E27FC236}">
                <a16:creationId xmlns:a16="http://schemas.microsoft.com/office/drawing/2014/main" id="{4A079153-6AA5-EBF2-69F8-91E66FA1D17E}"/>
              </a:ext>
            </a:extLst>
          </xdr:cNvPr>
          <xdr:cNvGrpSpPr>
            <a:grpSpLocks/>
          </xdr:cNvGrpSpPr>
        </xdr:nvGrpSpPr>
        <xdr:grpSpPr bwMode="auto">
          <a:xfrm>
            <a:off x="5589704" y="5297366"/>
            <a:ext cx="630458" cy="257249"/>
            <a:chOff x="675409" y="7490114"/>
            <a:chExt cx="891886" cy="259772"/>
          </a:xfrm>
        </xdr:grpSpPr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A62BE044-C935-4F18-A780-621D730E6809}"/>
                </a:ext>
              </a:extLst>
            </xdr:cNvPr>
            <xdr:cNvSpPr txBox="1"/>
          </xdr:nvSpPr>
          <xdr:spPr>
            <a:xfrm>
              <a:off x="668010" y="7489299"/>
              <a:ext cx="225594" cy="2605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AD0C07E-4FCD-4A5F-A84C-FC3D363E490E}"/>
                </a:ext>
              </a:extLst>
            </xdr:cNvPr>
            <xdr:cNvSpPr txBox="1"/>
          </xdr:nvSpPr>
          <xdr:spPr>
            <a:xfrm>
              <a:off x="893604" y="7489299"/>
              <a:ext cx="225594" cy="2605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464B3064-BECC-4C74-8917-763EC819DD20}"/>
                </a:ext>
              </a:extLst>
            </xdr:cNvPr>
            <xdr:cNvSpPr txBox="1"/>
          </xdr:nvSpPr>
          <xdr:spPr>
            <a:xfrm>
              <a:off x="1119199" y="7489299"/>
              <a:ext cx="225594" cy="2605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12EFC0AA-42D1-424E-8113-BF8A5D1CD6FC}"/>
                </a:ext>
              </a:extLst>
            </xdr:cNvPr>
            <xdr:cNvSpPr txBox="1"/>
          </xdr:nvSpPr>
          <xdr:spPr>
            <a:xfrm>
              <a:off x="1344793" y="7489299"/>
              <a:ext cx="225594" cy="2605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4</a:t>
              </a:r>
            </a:p>
          </xdr:txBody>
        </xdr:sp>
      </xdr:grpSp>
      <xdr:grpSp>
        <xdr:nvGrpSpPr>
          <xdr:cNvPr id="57320" name="Group 5">
            <a:extLst>
              <a:ext uri="{FF2B5EF4-FFF2-40B4-BE49-F238E27FC236}">
                <a16:creationId xmlns:a16="http://schemas.microsoft.com/office/drawing/2014/main" id="{C997142E-6C75-7625-29A7-42013B9A1612}"/>
              </a:ext>
            </a:extLst>
          </xdr:cNvPr>
          <xdr:cNvGrpSpPr>
            <a:grpSpLocks/>
          </xdr:cNvGrpSpPr>
        </xdr:nvGrpSpPr>
        <xdr:grpSpPr bwMode="auto">
          <a:xfrm>
            <a:off x="6278830" y="5296559"/>
            <a:ext cx="630458" cy="257249"/>
            <a:chOff x="675409" y="7490114"/>
            <a:chExt cx="891886" cy="259772"/>
          </a:xfrm>
        </xdr:grpSpPr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0CF438E-B1D5-4A77-BD92-02DE09BB35F7}"/>
                </a:ext>
              </a:extLst>
            </xdr:cNvPr>
            <xdr:cNvSpPr txBox="1"/>
          </xdr:nvSpPr>
          <xdr:spPr>
            <a:xfrm>
              <a:off x="682272" y="7490114"/>
              <a:ext cx="225594" cy="2605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40C3B977-CBFF-4AC3-8C6A-A529E935DC99}"/>
                </a:ext>
              </a:extLst>
            </xdr:cNvPr>
            <xdr:cNvSpPr txBox="1"/>
          </xdr:nvSpPr>
          <xdr:spPr>
            <a:xfrm>
              <a:off x="907866" y="7490114"/>
              <a:ext cx="225594" cy="2605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71E3860C-0237-4918-AC91-1D11ADE743CF}"/>
                </a:ext>
              </a:extLst>
            </xdr:cNvPr>
            <xdr:cNvSpPr txBox="1"/>
          </xdr:nvSpPr>
          <xdr:spPr>
            <a:xfrm>
              <a:off x="1133460" y="7490114"/>
              <a:ext cx="208241" cy="2605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BC7B1DC-F517-4C73-B40C-0FC7F0F826E8}"/>
                </a:ext>
              </a:extLst>
            </xdr:cNvPr>
            <xdr:cNvSpPr txBox="1"/>
          </xdr:nvSpPr>
          <xdr:spPr>
            <a:xfrm>
              <a:off x="1341701" y="7490114"/>
              <a:ext cx="225594" cy="2605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</xdr:grpSp>
    </xdr:grpSp>
    <xdr:clientData/>
  </xdr:twoCellAnchor>
  <xdr:twoCellAnchor>
    <xdr:from>
      <xdr:col>22</xdr:col>
      <xdr:colOff>21981</xdr:colOff>
      <xdr:row>3</xdr:row>
      <xdr:rowOff>7328</xdr:rowOff>
    </xdr:from>
    <xdr:to>
      <xdr:col>32</xdr:col>
      <xdr:colOff>225734</xdr:colOff>
      <xdr:row>3</xdr:row>
      <xdr:rowOff>7328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B599A8A1-EB3D-4CF8-A920-AD34196ECCD8}"/>
            </a:ext>
          </a:extLst>
        </xdr:cNvPr>
        <xdr:cNvCxnSpPr/>
      </xdr:nvCxnSpPr>
      <xdr:spPr>
        <a:xfrm>
          <a:off x="5346456" y="836003"/>
          <a:ext cx="254683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57150</xdr:rowOff>
        </xdr:from>
        <xdr:to>
          <xdr:col>0</xdr:col>
          <xdr:colOff>219075</xdr:colOff>
          <xdr:row>27</xdr:row>
          <xdr:rowOff>66675</xdr:rowOff>
        </xdr:to>
        <xdr:sp macro="" textlink="">
          <xdr:nvSpPr>
            <xdr:cNvPr id="49153" name="Check Box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1AAC0B3F-10C8-872F-04C6-9F7F3993F7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247650</xdr:rowOff>
        </xdr:from>
        <xdr:to>
          <xdr:col>0</xdr:col>
          <xdr:colOff>209550</xdr:colOff>
          <xdr:row>29</xdr:row>
          <xdr:rowOff>38100</xdr:rowOff>
        </xdr:to>
        <xdr:sp macro="" textlink="">
          <xdr:nvSpPr>
            <xdr:cNvPr id="49154" name="Check Box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20A2B0C8-8BFF-CFF0-EE7E-A865466D04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27109</xdr:colOff>
      <xdr:row>0</xdr:row>
      <xdr:rowOff>263769</xdr:rowOff>
    </xdr:from>
    <xdr:to>
      <xdr:col>33</xdr:col>
      <xdr:colOff>34</xdr:colOff>
      <xdr:row>0</xdr:row>
      <xdr:rowOff>263769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30D4150D-12B7-48B2-BA24-A05D3D90962C}"/>
            </a:ext>
          </a:extLst>
        </xdr:cNvPr>
        <xdr:cNvCxnSpPr/>
      </xdr:nvCxnSpPr>
      <xdr:spPr>
        <a:xfrm>
          <a:off x="5961184" y="263769"/>
          <a:ext cx="1944566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41764</xdr:colOff>
      <xdr:row>2</xdr:row>
      <xdr:rowOff>256443</xdr:rowOff>
    </xdr:from>
    <xdr:to>
      <xdr:col>6</xdr:col>
      <xdr:colOff>34437</xdr:colOff>
      <xdr:row>2</xdr:row>
      <xdr:rowOff>256443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8B955060-5B46-4651-8170-07BEAE9006B7}"/>
            </a:ext>
          </a:extLst>
        </xdr:cNvPr>
        <xdr:cNvCxnSpPr/>
      </xdr:nvCxnSpPr>
      <xdr:spPr>
        <a:xfrm>
          <a:off x="327514" y="808893"/>
          <a:ext cx="137379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147272</xdr:colOff>
      <xdr:row>4</xdr:row>
      <xdr:rowOff>256442</xdr:rowOff>
    </xdr:from>
    <xdr:to>
      <xdr:col>32</xdr:col>
      <xdr:colOff>218294</xdr:colOff>
      <xdr:row>4</xdr:row>
      <xdr:rowOff>256442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45A2F47E-3912-4CBE-91CC-8F962D9E4DD9}"/>
            </a:ext>
          </a:extLst>
        </xdr:cNvPr>
        <xdr:cNvCxnSpPr/>
      </xdr:nvCxnSpPr>
      <xdr:spPr>
        <a:xfrm>
          <a:off x="5100272" y="1142267"/>
          <a:ext cx="278569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45</xdr:row>
      <xdr:rowOff>227135</xdr:rowOff>
    </xdr:from>
    <xdr:to>
      <xdr:col>14</xdr:col>
      <xdr:colOff>14653</xdr:colOff>
      <xdr:row>45</xdr:row>
      <xdr:rowOff>227135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7D243287-709B-4702-8CA7-4FD8DD103683}"/>
            </a:ext>
          </a:extLst>
        </xdr:cNvPr>
        <xdr:cNvCxnSpPr/>
      </xdr:nvCxnSpPr>
      <xdr:spPr>
        <a:xfrm>
          <a:off x="552450" y="10342685"/>
          <a:ext cx="332935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7328</xdr:colOff>
      <xdr:row>45</xdr:row>
      <xdr:rowOff>241789</xdr:rowOff>
    </xdr:from>
    <xdr:to>
      <xdr:col>32</xdr:col>
      <xdr:colOff>218473</xdr:colOff>
      <xdr:row>45</xdr:row>
      <xdr:rowOff>241789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94130095-3C47-40CB-A331-11643CAFB64C}"/>
            </a:ext>
          </a:extLst>
        </xdr:cNvPr>
        <xdr:cNvCxnSpPr/>
      </xdr:nvCxnSpPr>
      <xdr:spPr>
        <a:xfrm>
          <a:off x="5128847" y="10357339"/>
          <a:ext cx="275712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232997</xdr:colOff>
      <xdr:row>29</xdr:row>
      <xdr:rowOff>249115</xdr:rowOff>
    </xdr:from>
    <xdr:to>
      <xdr:col>8</xdr:col>
      <xdr:colOff>1454</xdr:colOff>
      <xdr:row>29</xdr:row>
      <xdr:rowOff>249115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15986339-E04B-4C53-A215-11D5DC9341EB}"/>
            </a:ext>
          </a:extLst>
        </xdr:cNvPr>
        <xdr:cNvCxnSpPr/>
      </xdr:nvCxnSpPr>
      <xdr:spPr>
        <a:xfrm>
          <a:off x="823547" y="6611815"/>
          <a:ext cx="138625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29</xdr:row>
      <xdr:rowOff>256442</xdr:rowOff>
    </xdr:from>
    <xdr:to>
      <xdr:col>15</xdr:col>
      <xdr:colOff>0</xdr:colOff>
      <xdr:row>29</xdr:row>
      <xdr:rowOff>256442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141D89DE-7412-42BF-B84B-4D09963727D2}"/>
            </a:ext>
          </a:extLst>
        </xdr:cNvPr>
        <xdr:cNvCxnSpPr/>
      </xdr:nvCxnSpPr>
      <xdr:spPr>
        <a:xfrm>
          <a:off x="2762250" y="6619142"/>
          <a:ext cx="138112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149469</xdr:colOff>
      <xdr:row>27</xdr:row>
      <xdr:rowOff>241789</xdr:rowOff>
    </xdr:from>
    <xdr:to>
      <xdr:col>14</xdr:col>
      <xdr:colOff>225709</xdr:colOff>
      <xdr:row>27</xdr:row>
      <xdr:rowOff>241789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4154B982-196A-41D8-AA44-4667874EA56D}"/>
            </a:ext>
          </a:extLst>
        </xdr:cNvPr>
        <xdr:cNvCxnSpPr/>
      </xdr:nvCxnSpPr>
      <xdr:spPr>
        <a:xfrm>
          <a:off x="997194" y="6071089"/>
          <a:ext cx="313372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211016</xdr:colOff>
      <xdr:row>26</xdr:row>
      <xdr:rowOff>256443</xdr:rowOff>
    </xdr:from>
    <xdr:to>
      <xdr:col>14</xdr:col>
      <xdr:colOff>218328</xdr:colOff>
      <xdr:row>26</xdr:row>
      <xdr:rowOff>256443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35AEABA1-6A5B-4F11-8C50-B17F679214E7}"/>
            </a:ext>
          </a:extLst>
        </xdr:cNvPr>
        <xdr:cNvCxnSpPr/>
      </xdr:nvCxnSpPr>
      <xdr:spPr>
        <a:xfrm>
          <a:off x="1906466" y="5819043"/>
          <a:ext cx="2217126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5</xdr:row>
      <xdr:rowOff>7327</xdr:rowOff>
    </xdr:from>
    <xdr:to>
      <xdr:col>18</xdr:col>
      <xdr:colOff>27101</xdr:colOff>
      <xdr:row>5</xdr:row>
      <xdr:rowOff>7327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1ED4C200-3D6B-4D64-B4B3-1C3F51FDD5CE}"/>
            </a:ext>
          </a:extLst>
        </xdr:cNvPr>
        <xdr:cNvCxnSpPr/>
      </xdr:nvCxnSpPr>
      <xdr:spPr>
        <a:xfrm>
          <a:off x="466725" y="1169377"/>
          <a:ext cx="409428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156796</xdr:colOff>
      <xdr:row>5</xdr:row>
      <xdr:rowOff>256442</xdr:rowOff>
    </xdr:from>
    <xdr:to>
      <xdr:col>18</xdr:col>
      <xdr:colOff>29286</xdr:colOff>
      <xdr:row>5</xdr:row>
      <xdr:rowOff>256442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6A6FC5E1-71F5-4E2C-8AB2-3918C7726685}"/>
            </a:ext>
          </a:extLst>
        </xdr:cNvPr>
        <xdr:cNvCxnSpPr/>
      </xdr:nvCxnSpPr>
      <xdr:spPr>
        <a:xfrm>
          <a:off x="452071" y="1418492"/>
          <a:ext cx="410161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147272</xdr:colOff>
      <xdr:row>5</xdr:row>
      <xdr:rowOff>256442</xdr:rowOff>
    </xdr:from>
    <xdr:to>
      <xdr:col>32</xdr:col>
      <xdr:colOff>218294</xdr:colOff>
      <xdr:row>5</xdr:row>
      <xdr:rowOff>256442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5A86BD60-A42A-440C-8758-10FFB4EBD0A0}"/>
            </a:ext>
          </a:extLst>
        </xdr:cNvPr>
        <xdr:cNvCxnSpPr/>
      </xdr:nvCxnSpPr>
      <xdr:spPr>
        <a:xfrm>
          <a:off x="5100272" y="1418492"/>
          <a:ext cx="278569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49090</xdr:colOff>
      <xdr:row>8</xdr:row>
      <xdr:rowOff>218343</xdr:rowOff>
    </xdr:from>
    <xdr:to>
      <xdr:col>32</xdr:col>
      <xdr:colOff>218340</xdr:colOff>
      <xdr:row>8</xdr:row>
      <xdr:rowOff>218343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932041FC-ABFA-42FB-891D-D390E8CE8860}"/>
            </a:ext>
          </a:extLst>
        </xdr:cNvPr>
        <xdr:cNvCxnSpPr/>
      </xdr:nvCxnSpPr>
      <xdr:spPr>
        <a:xfrm>
          <a:off x="611065" y="2151918"/>
          <a:ext cx="727490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209550</xdr:rowOff>
        </xdr:from>
        <xdr:to>
          <xdr:col>1</xdr:col>
          <xdr:colOff>9525</xdr:colOff>
          <xdr:row>8</xdr:row>
          <xdr:rowOff>28575</xdr:rowOff>
        </xdr:to>
        <xdr:sp macro="" textlink="">
          <xdr:nvSpPr>
            <xdr:cNvPr id="49155" name="Check Box 3" hidden="1">
              <a:extLst>
                <a:ext uri="{63B3BB69-23CF-44E3-9099-C40C66FF867C}">
                  <a14:compatExt spid="_x0000_s49155"/>
                </a:ext>
                <a:ext uri="{FF2B5EF4-FFF2-40B4-BE49-F238E27FC236}">
                  <a16:creationId xmlns:a16="http://schemas.microsoft.com/office/drawing/2014/main" id="{94378737-68E4-1812-040D-0E2C14F730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</xdr:row>
          <xdr:rowOff>209550</xdr:rowOff>
        </xdr:from>
        <xdr:to>
          <xdr:col>7</xdr:col>
          <xdr:colOff>228600</xdr:colOff>
          <xdr:row>8</xdr:row>
          <xdr:rowOff>28575</xdr:rowOff>
        </xdr:to>
        <xdr:sp macro="" textlink="">
          <xdr:nvSpPr>
            <xdr:cNvPr id="49156" name="Check Box 4" hidden="1">
              <a:extLst>
                <a:ext uri="{63B3BB69-23CF-44E3-9099-C40C66FF867C}">
                  <a14:compatExt spid="_x0000_s49156"/>
                </a:ext>
                <a:ext uri="{FF2B5EF4-FFF2-40B4-BE49-F238E27FC236}">
                  <a16:creationId xmlns:a16="http://schemas.microsoft.com/office/drawing/2014/main" id="{F33312A1-A664-9349-DF1D-971D579A11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6</xdr:row>
          <xdr:rowOff>200025</xdr:rowOff>
        </xdr:from>
        <xdr:to>
          <xdr:col>15</xdr:col>
          <xdr:colOff>9525</xdr:colOff>
          <xdr:row>8</xdr:row>
          <xdr:rowOff>19050</xdr:rowOff>
        </xdr:to>
        <xdr:sp macro="" textlink="">
          <xdr:nvSpPr>
            <xdr:cNvPr id="49157" name="Check Box 5" hidden="1">
              <a:extLst>
                <a:ext uri="{63B3BB69-23CF-44E3-9099-C40C66FF867C}">
                  <a14:compatExt spid="_x0000_s49157"/>
                </a:ext>
                <a:ext uri="{FF2B5EF4-FFF2-40B4-BE49-F238E27FC236}">
                  <a16:creationId xmlns:a16="http://schemas.microsoft.com/office/drawing/2014/main" id="{E6432349-5BE6-F026-D5EA-8D9F533874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6</xdr:row>
          <xdr:rowOff>209550</xdr:rowOff>
        </xdr:from>
        <xdr:to>
          <xdr:col>26</xdr:col>
          <xdr:colOff>66675</xdr:colOff>
          <xdr:row>8</xdr:row>
          <xdr:rowOff>28575</xdr:rowOff>
        </xdr:to>
        <xdr:sp macro="" textlink="">
          <xdr:nvSpPr>
            <xdr:cNvPr id="49158" name="Check Box 6" hidden="1">
              <a:extLst>
                <a:ext uri="{63B3BB69-23CF-44E3-9099-C40C66FF867C}">
                  <a14:compatExt spid="_x0000_s49158"/>
                </a:ext>
                <a:ext uri="{FF2B5EF4-FFF2-40B4-BE49-F238E27FC236}">
                  <a16:creationId xmlns:a16="http://schemas.microsoft.com/office/drawing/2014/main" id="{186E4F9C-A972-7A8E-C85E-E4DA4EB19D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209550</xdr:rowOff>
        </xdr:from>
        <xdr:to>
          <xdr:col>1</xdr:col>
          <xdr:colOff>9525</xdr:colOff>
          <xdr:row>9</xdr:row>
          <xdr:rowOff>95250</xdr:rowOff>
        </xdr:to>
        <xdr:sp macro="" textlink="">
          <xdr:nvSpPr>
            <xdr:cNvPr id="49159" name="Check Box 7" hidden="1">
              <a:extLst>
                <a:ext uri="{63B3BB69-23CF-44E3-9099-C40C66FF867C}">
                  <a14:compatExt spid="_x0000_s49159"/>
                </a:ext>
                <a:ext uri="{FF2B5EF4-FFF2-40B4-BE49-F238E27FC236}">
                  <a16:creationId xmlns:a16="http://schemas.microsoft.com/office/drawing/2014/main" id="{F46AEBD3-17AB-31F8-9853-BC1E2B2FFE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78398</xdr:colOff>
      <xdr:row>9</xdr:row>
      <xdr:rowOff>216145</xdr:rowOff>
    </xdr:from>
    <xdr:to>
      <xdr:col>32</xdr:col>
      <xdr:colOff>233007</xdr:colOff>
      <xdr:row>9</xdr:row>
      <xdr:rowOff>216145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F6FD6615-C514-4196-AE8C-3F0352189843}"/>
            </a:ext>
          </a:extLst>
        </xdr:cNvPr>
        <xdr:cNvCxnSpPr/>
      </xdr:nvCxnSpPr>
      <xdr:spPr>
        <a:xfrm>
          <a:off x="364148" y="2368795"/>
          <a:ext cx="753647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7325</xdr:colOff>
      <xdr:row>10</xdr:row>
      <xdr:rowOff>263770</xdr:rowOff>
    </xdr:from>
    <xdr:to>
      <xdr:col>27</xdr:col>
      <xdr:colOff>14654</xdr:colOff>
      <xdr:row>10</xdr:row>
      <xdr:rowOff>263770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63270670-3CBA-405F-A9D8-BD47475ADAC8}"/>
            </a:ext>
          </a:extLst>
        </xdr:cNvPr>
        <xdr:cNvCxnSpPr/>
      </xdr:nvCxnSpPr>
      <xdr:spPr>
        <a:xfrm>
          <a:off x="7325" y="2587870"/>
          <a:ext cx="6331929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241788</xdr:colOff>
      <xdr:row>49</xdr:row>
      <xdr:rowOff>107585</xdr:rowOff>
    </xdr:from>
    <xdr:to>
      <xdr:col>33</xdr:col>
      <xdr:colOff>0</xdr:colOff>
      <xdr:row>49</xdr:row>
      <xdr:rowOff>109903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D74D4749-9C93-47E3-9852-A27F39FAE988}"/>
            </a:ext>
          </a:extLst>
        </xdr:cNvPr>
        <xdr:cNvCxnSpPr/>
      </xdr:nvCxnSpPr>
      <xdr:spPr>
        <a:xfrm flipV="1">
          <a:off x="5528163" y="10985135"/>
          <a:ext cx="2377587" cy="23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48</xdr:row>
          <xdr:rowOff>190500</xdr:rowOff>
        </xdr:from>
        <xdr:to>
          <xdr:col>0</xdr:col>
          <xdr:colOff>190500</xdr:colOff>
          <xdr:row>50</xdr:row>
          <xdr:rowOff>28575</xdr:rowOff>
        </xdr:to>
        <xdr:sp macro="" textlink="">
          <xdr:nvSpPr>
            <xdr:cNvPr id="49160" name="Check Box 8" hidden="1">
              <a:extLst>
                <a:ext uri="{63B3BB69-23CF-44E3-9099-C40C66FF867C}">
                  <a14:compatExt spid="_x0000_s49160"/>
                </a:ext>
                <a:ext uri="{FF2B5EF4-FFF2-40B4-BE49-F238E27FC236}">
                  <a16:creationId xmlns:a16="http://schemas.microsoft.com/office/drawing/2014/main" id="{B287ECBC-F2AD-D21D-5045-B485B356DE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49</xdr:row>
          <xdr:rowOff>95250</xdr:rowOff>
        </xdr:from>
        <xdr:to>
          <xdr:col>0</xdr:col>
          <xdr:colOff>228600</xdr:colOff>
          <xdr:row>51</xdr:row>
          <xdr:rowOff>9525</xdr:rowOff>
        </xdr:to>
        <xdr:sp macro="" textlink="">
          <xdr:nvSpPr>
            <xdr:cNvPr id="49161" name="Check Box 9" hidden="1">
              <a:extLst>
                <a:ext uri="{63B3BB69-23CF-44E3-9099-C40C66FF867C}">
                  <a14:compatExt spid="_x0000_s49161"/>
                </a:ext>
                <a:ext uri="{FF2B5EF4-FFF2-40B4-BE49-F238E27FC236}">
                  <a16:creationId xmlns:a16="http://schemas.microsoft.com/office/drawing/2014/main" id="{7FC0DC4D-3606-09B0-7996-88039A2929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7937</xdr:colOff>
      <xdr:row>49</xdr:row>
      <xdr:rowOff>117230</xdr:rowOff>
    </xdr:from>
    <xdr:to>
      <xdr:col>9</xdr:col>
      <xdr:colOff>213113</xdr:colOff>
      <xdr:row>49</xdr:row>
      <xdr:rowOff>122238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2490DAC0-7B0C-4797-A358-8899047C9837}"/>
            </a:ext>
          </a:extLst>
        </xdr:cNvPr>
        <xdr:cNvCxnSpPr/>
      </xdr:nvCxnSpPr>
      <xdr:spPr>
        <a:xfrm flipV="1">
          <a:off x="836612" y="10994780"/>
          <a:ext cx="1891201" cy="50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6593</xdr:colOff>
      <xdr:row>50</xdr:row>
      <xdr:rowOff>109903</xdr:rowOff>
    </xdr:from>
    <xdr:to>
      <xdr:col>32</xdr:col>
      <xdr:colOff>225833</xdr:colOff>
      <xdr:row>51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975AF675-B372-47CA-AAE8-016666F2677E}"/>
            </a:ext>
          </a:extLst>
        </xdr:cNvPr>
        <xdr:cNvCxnSpPr/>
      </xdr:nvCxnSpPr>
      <xdr:spPr>
        <a:xfrm flipV="1">
          <a:off x="5528163" y="11111278"/>
          <a:ext cx="2365131" cy="139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50</xdr:row>
      <xdr:rowOff>117231</xdr:rowOff>
    </xdr:from>
    <xdr:to>
      <xdr:col>9</xdr:col>
      <xdr:colOff>210744</xdr:colOff>
      <xdr:row>50</xdr:row>
      <xdr:rowOff>122239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35366B7B-2DB0-4D40-AD75-BC66DB2B5AE2}"/>
            </a:ext>
          </a:extLst>
        </xdr:cNvPr>
        <xdr:cNvCxnSpPr/>
      </xdr:nvCxnSpPr>
      <xdr:spPr>
        <a:xfrm flipV="1">
          <a:off x="828675" y="11118606"/>
          <a:ext cx="1906465" cy="50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218342</xdr:colOff>
      <xdr:row>49</xdr:row>
      <xdr:rowOff>104164</xdr:rowOff>
    </xdr:from>
    <xdr:to>
      <xdr:col>22</xdr:col>
      <xdr:colOff>78</xdr:colOff>
      <xdr:row>49</xdr:row>
      <xdr:rowOff>104164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FA5E4585-7F98-4099-AB3C-72F5494E1A9A}"/>
            </a:ext>
          </a:extLst>
        </xdr:cNvPr>
        <xdr:cNvCxnSpPr/>
      </xdr:nvCxnSpPr>
      <xdr:spPr>
        <a:xfrm>
          <a:off x="3571142" y="10981714"/>
          <a:ext cx="175040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205886</xdr:colOff>
      <xdr:row>50</xdr:row>
      <xdr:rowOff>95250</xdr:rowOff>
    </xdr:from>
    <xdr:to>
      <xdr:col>22</xdr:col>
      <xdr:colOff>172</xdr:colOff>
      <xdr:row>50</xdr:row>
      <xdr:rowOff>109904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BA58DA86-9CBA-40FE-A0A4-5375CB48E35B}"/>
            </a:ext>
          </a:extLst>
        </xdr:cNvPr>
        <xdr:cNvCxnSpPr/>
      </xdr:nvCxnSpPr>
      <xdr:spPr>
        <a:xfrm flipV="1">
          <a:off x="3549161" y="11096625"/>
          <a:ext cx="1775314" cy="146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48</xdr:row>
          <xdr:rowOff>200025</xdr:rowOff>
        </xdr:from>
        <xdr:to>
          <xdr:col>11</xdr:col>
          <xdr:colOff>0</xdr:colOff>
          <xdr:row>50</xdr:row>
          <xdr:rowOff>47625</xdr:rowOff>
        </xdr:to>
        <xdr:sp macro="" textlink="">
          <xdr:nvSpPr>
            <xdr:cNvPr id="49162" name="Check Box 10" hidden="1">
              <a:extLst>
                <a:ext uri="{63B3BB69-23CF-44E3-9099-C40C66FF867C}">
                  <a14:compatExt spid="_x0000_s49162"/>
                </a:ext>
                <a:ext uri="{FF2B5EF4-FFF2-40B4-BE49-F238E27FC236}">
                  <a16:creationId xmlns:a16="http://schemas.microsoft.com/office/drawing/2014/main" id="{FC1D1FE1-655B-5179-F287-C4DBA20E8E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225669</xdr:colOff>
      <xdr:row>22</xdr:row>
      <xdr:rowOff>241788</xdr:rowOff>
    </xdr:from>
    <xdr:to>
      <xdr:col>27</xdr:col>
      <xdr:colOff>71036</xdr:colOff>
      <xdr:row>22</xdr:row>
      <xdr:rowOff>241788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632E146A-E0B1-42E9-A714-E91C38F7F15B}"/>
            </a:ext>
          </a:extLst>
        </xdr:cNvPr>
        <xdr:cNvCxnSpPr/>
      </xdr:nvCxnSpPr>
      <xdr:spPr>
        <a:xfrm>
          <a:off x="1092444" y="5137638"/>
          <a:ext cx="531275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205886</xdr:colOff>
      <xdr:row>47</xdr:row>
      <xdr:rowOff>58616</xdr:rowOff>
    </xdr:from>
    <xdr:to>
      <xdr:col>32</xdr:col>
      <xdr:colOff>218336</xdr:colOff>
      <xdr:row>47</xdr:row>
      <xdr:rowOff>58616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DD2F8468-9BD7-41E2-8C99-15A5FBDFFA9B}"/>
            </a:ext>
          </a:extLst>
        </xdr:cNvPr>
        <xdr:cNvCxnSpPr/>
      </xdr:nvCxnSpPr>
      <xdr:spPr>
        <a:xfrm>
          <a:off x="2444261" y="10583741"/>
          <a:ext cx="5441706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149469</xdr:colOff>
      <xdr:row>30</xdr:row>
      <xdr:rowOff>227135</xdr:rowOff>
    </xdr:from>
    <xdr:to>
      <xdr:col>14</xdr:col>
      <xdr:colOff>225709</xdr:colOff>
      <xdr:row>30</xdr:row>
      <xdr:rowOff>227135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E9BCAC3C-38C9-45E8-8451-7B72E26FFD91}"/>
            </a:ext>
          </a:extLst>
        </xdr:cNvPr>
        <xdr:cNvCxnSpPr/>
      </xdr:nvCxnSpPr>
      <xdr:spPr>
        <a:xfrm>
          <a:off x="997194" y="6856535"/>
          <a:ext cx="313372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238125</xdr:rowOff>
        </xdr:from>
        <xdr:to>
          <xdr:col>0</xdr:col>
          <xdr:colOff>209550</xdr:colOff>
          <xdr:row>4</xdr:row>
          <xdr:rowOff>0</xdr:rowOff>
        </xdr:to>
        <xdr:sp macro="" textlink="">
          <xdr:nvSpPr>
            <xdr:cNvPr id="50177" name="Check Box 1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7FDE613B-C09B-EB92-A3C3-6982D726FB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266700</xdr:rowOff>
        </xdr:from>
        <xdr:to>
          <xdr:col>0</xdr:col>
          <xdr:colOff>209550</xdr:colOff>
          <xdr:row>6</xdr:row>
          <xdr:rowOff>28575</xdr:rowOff>
        </xdr:to>
        <xdr:sp macro="" textlink="">
          <xdr:nvSpPr>
            <xdr:cNvPr id="50178" name="Check Box 2" hidden="1">
              <a:extLst>
                <a:ext uri="{63B3BB69-23CF-44E3-9099-C40C66FF867C}">
                  <a14:compatExt spid="_x0000_s50178"/>
                </a:ext>
                <a:ext uri="{FF2B5EF4-FFF2-40B4-BE49-F238E27FC236}">
                  <a16:creationId xmlns:a16="http://schemas.microsoft.com/office/drawing/2014/main" id="{B3B7092D-388C-F905-E008-0D7FB5182E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27110</xdr:colOff>
      <xdr:row>1</xdr:row>
      <xdr:rowOff>278422</xdr:rowOff>
    </xdr:from>
    <xdr:to>
      <xdr:col>11</xdr:col>
      <xdr:colOff>2212</xdr:colOff>
      <xdr:row>1</xdr:row>
      <xdr:rowOff>278422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7DB1573-8621-4174-BC5E-6695ED38BB9F}"/>
            </a:ext>
          </a:extLst>
        </xdr:cNvPr>
        <xdr:cNvCxnSpPr/>
      </xdr:nvCxnSpPr>
      <xdr:spPr>
        <a:xfrm>
          <a:off x="312860" y="554647"/>
          <a:ext cx="272781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169251</xdr:colOff>
      <xdr:row>3</xdr:row>
      <xdr:rowOff>219807</xdr:rowOff>
    </xdr:from>
    <xdr:to>
      <xdr:col>12</xdr:col>
      <xdr:colOff>233218</xdr:colOff>
      <xdr:row>3</xdr:row>
      <xdr:rowOff>219807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D0080F0-44FA-4683-A073-2B731FB81CC1}"/>
            </a:ext>
          </a:extLst>
        </xdr:cNvPr>
        <xdr:cNvCxnSpPr/>
      </xdr:nvCxnSpPr>
      <xdr:spPr>
        <a:xfrm>
          <a:off x="2407626" y="1124682"/>
          <a:ext cx="1178169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191232</xdr:colOff>
      <xdr:row>3</xdr:row>
      <xdr:rowOff>219807</xdr:rowOff>
    </xdr:from>
    <xdr:to>
      <xdr:col>31</xdr:col>
      <xdr:colOff>213284</xdr:colOff>
      <xdr:row>3</xdr:row>
      <xdr:rowOff>219807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36C99C02-C662-4E3F-835D-C47351A2EF1C}"/>
            </a:ext>
          </a:extLst>
        </xdr:cNvPr>
        <xdr:cNvCxnSpPr/>
      </xdr:nvCxnSpPr>
      <xdr:spPr>
        <a:xfrm>
          <a:off x="6430107" y="1124682"/>
          <a:ext cx="1126881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213213</xdr:colOff>
      <xdr:row>6</xdr:row>
      <xdr:rowOff>212480</xdr:rowOff>
    </xdr:from>
    <xdr:to>
      <xdr:col>7</xdr:col>
      <xdr:colOff>26894</xdr:colOff>
      <xdr:row>6</xdr:row>
      <xdr:rowOff>212480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7BDC0A9E-ABE7-4720-9956-7EE6C69FE15B}"/>
            </a:ext>
          </a:extLst>
        </xdr:cNvPr>
        <xdr:cNvCxnSpPr/>
      </xdr:nvCxnSpPr>
      <xdr:spPr>
        <a:xfrm>
          <a:off x="794238" y="1946030"/>
          <a:ext cx="117597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127488</xdr:colOff>
      <xdr:row>6</xdr:row>
      <xdr:rowOff>219807</xdr:rowOff>
    </xdr:from>
    <xdr:to>
      <xdr:col>13</xdr:col>
      <xdr:colOff>169297</xdr:colOff>
      <xdr:row>6</xdr:row>
      <xdr:rowOff>219807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7C5B74DD-1210-475C-9E8C-B32031091594}"/>
            </a:ext>
          </a:extLst>
        </xdr:cNvPr>
        <xdr:cNvCxnSpPr/>
      </xdr:nvCxnSpPr>
      <xdr:spPr>
        <a:xfrm>
          <a:off x="2356338" y="1953357"/>
          <a:ext cx="1432414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154598</xdr:colOff>
      <xdr:row>7</xdr:row>
      <xdr:rowOff>219807</xdr:rowOff>
    </xdr:from>
    <xdr:to>
      <xdr:col>11</xdr:col>
      <xdr:colOff>127484</xdr:colOff>
      <xdr:row>7</xdr:row>
      <xdr:rowOff>219807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60B02A5E-FB16-4B7B-AF6C-AF8E35A6B7FB}"/>
            </a:ext>
          </a:extLst>
        </xdr:cNvPr>
        <xdr:cNvCxnSpPr/>
      </xdr:nvCxnSpPr>
      <xdr:spPr>
        <a:xfrm>
          <a:off x="735623" y="2229582"/>
          <a:ext cx="244939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</xdr:colOff>
      <xdr:row>6</xdr:row>
      <xdr:rowOff>212480</xdr:rowOff>
    </xdr:from>
    <xdr:to>
      <xdr:col>26</xdr:col>
      <xdr:colOff>27121</xdr:colOff>
      <xdr:row>6</xdr:row>
      <xdr:rowOff>215900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FA5643BA-8843-40C9-9930-18EB2B538F80}"/>
            </a:ext>
          </a:extLst>
        </xdr:cNvPr>
        <xdr:cNvCxnSpPr/>
      </xdr:nvCxnSpPr>
      <xdr:spPr>
        <a:xfrm flipV="1">
          <a:off x="4705350" y="1946030"/>
          <a:ext cx="1265358" cy="342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127488</xdr:colOff>
      <xdr:row>6</xdr:row>
      <xdr:rowOff>219807</xdr:rowOff>
    </xdr:from>
    <xdr:to>
      <xdr:col>32</xdr:col>
      <xdr:colOff>169297</xdr:colOff>
      <xdr:row>6</xdr:row>
      <xdr:rowOff>219807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D4189A4D-84D8-45CD-87BA-4AF2EC9FC573}"/>
            </a:ext>
          </a:extLst>
        </xdr:cNvPr>
        <xdr:cNvCxnSpPr/>
      </xdr:nvCxnSpPr>
      <xdr:spPr>
        <a:xfrm>
          <a:off x="6356838" y="1953357"/>
          <a:ext cx="1432414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7</xdr:row>
      <xdr:rowOff>219807</xdr:rowOff>
    </xdr:from>
    <xdr:to>
      <xdr:col>30</xdr:col>
      <xdr:colOff>233021</xdr:colOff>
      <xdr:row>7</xdr:row>
      <xdr:rowOff>219807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EE439332-91C0-4990-A2BE-50F44A2B0439}"/>
            </a:ext>
          </a:extLst>
        </xdr:cNvPr>
        <xdr:cNvCxnSpPr/>
      </xdr:nvCxnSpPr>
      <xdr:spPr>
        <a:xfrm>
          <a:off x="4562475" y="2229582"/>
          <a:ext cx="2747596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83527</xdr:colOff>
      <xdr:row>11</xdr:row>
      <xdr:rowOff>212479</xdr:rowOff>
    </xdr:from>
    <xdr:to>
      <xdr:col>12</xdr:col>
      <xdr:colOff>189080</xdr:colOff>
      <xdr:row>11</xdr:row>
      <xdr:rowOff>212479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6643D81-0767-4029-9943-6D1356C791D5}"/>
            </a:ext>
          </a:extLst>
        </xdr:cNvPr>
        <xdr:cNvCxnSpPr/>
      </xdr:nvCxnSpPr>
      <xdr:spPr>
        <a:xfrm>
          <a:off x="378802" y="3327154"/>
          <a:ext cx="315361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71071</xdr:colOff>
      <xdr:row>10</xdr:row>
      <xdr:rowOff>219805</xdr:rowOff>
    </xdr:from>
    <xdr:to>
      <xdr:col>13</xdr:col>
      <xdr:colOff>27211</xdr:colOff>
      <xdr:row>10</xdr:row>
      <xdr:rowOff>219805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36C8C3FA-F2B5-4842-896B-1EB2DDB4531F}"/>
            </a:ext>
          </a:extLst>
        </xdr:cNvPr>
        <xdr:cNvCxnSpPr/>
      </xdr:nvCxnSpPr>
      <xdr:spPr>
        <a:xfrm>
          <a:off x="356821" y="3058255"/>
          <a:ext cx="326131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199537</xdr:colOff>
      <xdr:row>12</xdr:row>
      <xdr:rowOff>209548</xdr:rowOff>
    </xdr:from>
    <xdr:to>
      <xdr:col>12</xdr:col>
      <xdr:colOff>182336</xdr:colOff>
      <xdr:row>12</xdr:row>
      <xdr:rowOff>209548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7B54584A-AD73-426B-B641-286E6E55A725}"/>
            </a:ext>
          </a:extLst>
        </xdr:cNvPr>
        <xdr:cNvCxnSpPr/>
      </xdr:nvCxnSpPr>
      <xdr:spPr>
        <a:xfrm>
          <a:off x="504337" y="3600448"/>
          <a:ext cx="3021274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93052</xdr:colOff>
      <xdr:row>11</xdr:row>
      <xdr:rowOff>212479</xdr:rowOff>
    </xdr:from>
    <xdr:to>
      <xdr:col>31</xdr:col>
      <xdr:colOff>103414</xdr:colOff>
      <xdr:row>11</xdr:row>
      <xdr:rowOff>212479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7015E769-E725-4305-A3D5-FF057EE79A1D}"/>
            </a:ext>
          </a:extLst>
        </xdr:cNvPr>
        <xdr:cNvCxnSpPr/>
      </xdr:nvCxnSpPr>
      <xdr:spPr>
        <a:xfrm>
          <a:off x="4303102" y="3327154"/>
          <a:ext cx="313456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71071</xdr:colOff>
      <xdr:row>10</xdr:row>
      <xdr:rowOff>219805</xdr:rowOff>
    </xdr:from>
    <xdr:to>
      <xdr:col>31</xdr:col>
      <xdr:colOff>110254</xdr:colOff>
      <xdr:row>10</xdr:row>
      <xdr:rowOff>219805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7D29740B-4059-430C-BD12-EECB3DB09666}"/>
            </a:ext>
          </a:extLst>
        </xdr:cNvPr>
        <xdr:cNvCxnSpPr/>
      </xdr:nvCxnSpPr>
      <xdr:spPr>
        <a:xfrm>
          <a:off x="4281121" y="3058255"/>
          <a:ext cx="3163347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1360</xdr:colOff>
      <xdr:row>12</xdr:row>
      <xdr:rowOff>190498</xdr:rowOff>
    </xdr:from>
    <xdr:to>
      <xdr:col>31</xdr:col>
      <xdr:colOff>103443</xdr:colOff>
      <xdr:row>12</xdr:row>
      <xdr:rowOff>190498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FCA5128F-6065-404C-92B5-8CFE21E9E04E}"/>
            </a:ext>
          </a:extLst>
        </xdr:cNvPr>
        <xdr:cNvCxnSpPr/>
      </xdr:nvCxnSpPr>
      <xdr:spPr>
        <a:xfrm>
          <a:off x="4525735" y="3581398"/>
          <a:ext cx="2911929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</xdr:row>
          <xdr:rowOff>238125</xdr:rowOff>
        </xdr:from>
        <xdr:to>
          <xdr:col>15</xdr:col>
          <xdr:colOff>114300</xdr:colOff>
          <xdr:row>6</xdr:row>
          <xdr:rowOff>9525</xdr:rowOff>
        </xdr:to>
        <xdr:sp macro="" textlink="">
          <xdr:nvSpPr>
            <xdr:cNvPr id="50179" name="Check Box 3" hidden="1">
              <a:extLst>
                <a:ext uri="{63B3BB69-23CF-44E3-9099-C40C66FF867C}">
                  <a14:compatExt spid="_x0000_s50179"/>
                </a:ext>
                <a:ext uri="{FF2B5EF4-FFF2-40B4-BE49-F238E27FC236}">
                  <a16:creationId xmlns:a16="http://schemas.microsoft.com/office/drawing/2014/main" id="{40DA6527-9FF6-1310-665F-FB4E3AAF3D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56418</xdr:colOff>
      <xdr:row>13</xdr:row>
      <xdr:rowOff>234460</xdr:rowOff>
    </xdr:from>
    <xdr:to>
      <xdr:col>31</xdr:col>
      <xdr:colOff>89790</xdr:colOff>
      <xdr:row>13</xdr:row>
      <xdr:rowOff>234460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3FA85DAC-6CDD-4150-9FD0-58D5A5433280}"/>
            </a:ext>
          </a:extLst>
        </xdr:cNvPr>
        <xdr:cNvCxnSpPr/>
      </xdr:nvCxnSpPr>
      <xdr:spPr>
        <a:xfrm>
          <a:off x="4266468" y="3901585"/>
          <a:ext cx="3157589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27110</xdr:colOff>
      <xdr:row>13</xdr:row>
      <xdr:rowOff>234462</xdr:rowOff>
    </xdr:from>
    <xdr:to>
      <xdr:col>12</xdr:col>
      <xdr:colOff>155006</xdr:colOff>
      <xdr:row>13</xdr:row>
      <xdr:rowOff>234463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FA385A71-BDA6-4A09-A9D4-2B7E9F479FA0}"/>
            </a:ext>
          </a:extLst>
        </xdr:cNvPr>
        <xdr:cNvCxnSpPr/>
      </xdr:nvCxnSpPr>
      <xdr:spPr>
        <a:xfrm flipV="1">
          <a:off x="312860" y="3901587"/>
          <a:ext cx="3185537" cy="1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219075</xdr:rowOff>
        </xdr:from>
        <xdr:to>
          <xdr:col>0</xdr:col>
          <xdr:colOff>209550</xdr:colOff>
          <xdr:row>20</xdr:row>
          <xdr:rowOff>9525</xdr:rowOff>
        </xdr:to>
        <xdr:sp macro="" textlink="">
          <xdr:nvSpPr>
            <xdr:cNvPr id="50180" name="Check Box 4" hidden="1">
              <a:extLst>
                <a:ext uri="{63B3BB69-23CF-44E3-9099-C40C66FF867C}">
                  <a14:compatExt spid="_x0000_s50180"/>
                </a:ext>
                <a:ext uri="{FF2B5EF4-FFF2-40B4-BE49-F238E27FC236}">
                  <a16:creationId xmlns:a16="http://schemas.microsoft.com/office/drawing/2014/main" id="{4B9893C2-96F0-1165-1189-832188767D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232996</xdr:colOff>
      <xdr:row>18</xdr:row>
      <xdr:rowOff>160459</xdr:rowOff>
    </xdr:from>
    <xdr:to>
      <xdr:col>13</xdr:col>
      <xdr:colOff>7342</xdr:colOff>
      <xdr:row>18</xdr:row>
      <xdr:rowOff>160459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147650BF-1982-4909-8046-94D0F2373FCA}"/>
            </a:ext>
          </a:extLst>
        </xdr:cNvPr>
        <xdr:cNvCxnSpPr/>
      </xdr:nvCxnSpPr>
      <xdr:spPr>
        <a:xfrm>
          <a:off x="1928446" y="5037259"/>
          <a:ext cx="1669806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160878</xdr:colOff>
      <xdr:row>19</xdr:row>
      <xdr:rowOff>33460</xdr:rowOff>
    </xdr:from>
    <xdr:to>
      <xdr:col>32</xdr:col>
      <xdr:colOff>21154</xdr:colOff>
      <xdr:row>19</xdr:row>
      <xdr:rowOff>33460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6D462A31-5E79-4B6B-A13E-6F6764551C09}"/>
            </a:ext>
          </a:extLst>
        </xdr:cNvPr>
        <xdr:cNvCxnSpPr/>
      </xdr:nvCxnSpPr>
      <xdr:spPr>
        <a:xfrm>
          <a:off x="6123528" y="5072185"/>
          <a:ext cx="148883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38100</xdr:rowOff>
        </xdr:from>
        <xdr:to>
          <xdr:col>0</xdr:col>
          <xdr:colOff>209550</xdr:colOff>
          <xdr:row>21</xdr:row>
          <xdr:rowOff>38100</xdr:rowOff>
        </xdr:to>
        <xdr:sp macro="" textlink="">
          <xdr:nvSpPr>
            <xdr:cNvPr id="50181" name="Check Box 5" hidden="1">
              <a:extLst>
                <a:ext uri="{63B3BB69-23CF-44E3-9099-C40C66FF867C}">
                  <a14:compatExt spid="_x0000_s50181"/>
                </a:ext>
                <a:ext uri="{FF2B5EF4-FFF2-40B4-BE49-F238E27FC236}">
                  <a16:creationId xmlns:a16="http://schemas.microsoft.com/office/drawing/2014/main" id="{F15C8FFC-3D37-4D22-64E3-4E25242B1A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71071</xdr:colOff>
      <xdr:row>22</xdr:row>
      <xdr:rowOff>219805</xdr:rowOff>
    </xdr:from>
    <xdr:to>
      <xdr:col>10</xdr:col>
      <xdr:colOff>225586</xdr:colOff>
      <xdr:row>22</xdr:row>
      <xdr:rowOff>219805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9F5B3AD9-44E1-45C1-81EA-8B1F149D5F2D}"/>
            </a:ext>
          </a:extLst>
        </xdr:cNvPr>
        <xdr:cNvCxnSpPr/>
      </xdr:nvCxnSpPr>
      <xdr:spPr>
        <a:xfrm>
          <a:off x="356821" y="5677630"/>
          <a:ext cx="266919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7327</xdr:colOff>
      <xdr:row>23</xdr:row>
      <xdr:rowOff>183170</xdr:rowOff>
    </xdr:from>
    <xdr:to>
      <xdr:col>10</xdr:col>
      <xdr:colOff>225634</xdr:colOff>
      <xdr:row>23</xdr:row>
      <xdr:rowOff>183171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3E6C2017-8868-46C7-91EA-530406716D8A}"/>
            </a:ext>
          </a:extLst>
        </xdr:cNvPr>
        <xdr:cNvCxnSpPr/>
      </xdr:nvCxnSpPr>
      <xdr:spPr>
        <a:xfrm flipV="1">
          <a:off x="283552" y="5993420"/>
          <a:ext cx="2742467" cy="1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</xdr:row>
          <xdr:rowOff>219075</xdr:rowOff>
        </xdr:from>
        <xdr:to>
          <xdr:col>15</xdr:col>
          <xdr:colOff>104775</xdr:colOff>
          <xdr:row>3</xdr:row>
          <xdr:rowOff>266700</xdr:rowOff>
        </xdr:to>
        <xdr:sp macro="" textlink="">
          <xdr:nvSpPr>
            <xdr:cNvPr id="50182" name="Check Box 6" hidden="1">
              <a:extLst>
                <a:ext uri="{63B3BB69-23CF-44E3-9099-C40C66FF867C}">
                  <a14:compatExt spid="_x0000_s50182"/>
                </a:ext>
                <a:ext uri="{FF2B5EF4-FFF2-40B4-BE49-F238E27FC236}">
                  <a16:creationId xmlns:a16="http://schemas.microsoft.com/office/drawing/2014/main" id="{65D53FAC-0A0A-12FE-AB49-4B7FBAB2D7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</xdr:colOff>
      <xdr:row>3</xdr:row>
      <xdr:rowOff>66675</xdr:rowOff>
    </xdr:to>
    <xdr:pic>
      <xdr:nvPicPr>
        <xdr:cNvPr id="58009" name="Picture 1" descr="https://encrypted-tbn2.gstatic.com/images?q=tbn:ANd9GcSJ0JCq0lDIkwsCVg1c4BznmF1g0Q9jL0P-KNO8_k-O0Fisfj59oQ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A0745-9E4D-2BDE-8732-8263FA776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507" r="-12231" b="-2"/>
        <a:stretch>
          <a:fillRect/>
        </a:stretch>
      </xdr:blipFill>
      <xdr:spPr bwMode="auto">
        <a:xfrm>
          <a:off x="0" y="0"/>
          <a:ext cx="6477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116886</xdr:colOff>
      <xdr:row>3</xdr:row>
      <xdr:rowOff>245610</xdr:rowOff>
    </xdr:from>
    <xdr:to>
      <xdr:col>17</xdr:col>
      <xdr:colOff>227147</xdr:colOff>
      <xdr:row>3</xdr:row>
      <xdr:rowOff>245610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20F0784-928D-456E-B4F1-0A280F0F4CA9}"/>
            </a:ext>
          </a:extLst>
        </xdr:cNvPr>
        <xdr:cNvCxnSpPr/>
      </xdr:nvCxnSpPr>
      <xdr:spPr>
        <a:xfrm>
          <a:off x="755061" y="857931"/>
          <a:ext cx="4048260" cy="0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6804</xdr:colOff>
      <xdr:row>3</xdr:row>
      <xdr:rowOff>251733</xdr:rowOff>
    </xdr:from>
    <xdr:to>
      <xdr:col>27</xdr:col>
      <xdr:colOff>220467</xdr:colOff>
      <xdr:row>3</xdr:row>
      <xdr:rowOff>258536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4505981-B4E3-417A-A358-570BFA8FABEA}"/>
            </a:ext>
          </a:extLst>
        </xdr:cNvPr>
        <xdr:cNvCxnSpPr/>
      </xdr:nvCxnSpPr>
      <xdr:spPr>
        <a:xfrm flipV="1">
          <a:off x="5102679" y="864054"/>
          <a:ext cx="2530928" cy="6803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25575</xdr:colOff>
      <xdr:row>4</xdr:row>
      <xdr:rowOff>222882</xdr:rowOff>
    </xdr:from>
    <xdr:to>
      <xdr:col>27</xdr:col>
      <xdr:colOff>225688</xdr:colOff>
      <xdr:row>4</xdr:row>
      <xdr:rowOff>222882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C94D838-5CD4-4222-828D-68D6F8467D8D}"/>
            </a:ext>
          </a:extLst>
        </xdr:cNvPr>
        <xdr:cNvCxnSpPr/>
      </xdr:nvCxnSpPr>
      <xdr:spPr>
        <a:xfrm>
          <a:off x="3645075" y="1203957"/>
          <a:ext cx="3857695" cy="0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4</xdr:row>
      <xdr:rowOff>214967</xdr:rowOff>
    </xdr:from>
    <xdr:to>
      <xdr:col>13</xdr:col>
      <xdr:colOff>36195</xdr:colOff>
      <xdr:row>4</xdr:row>
      <xdr:rowOff>214967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3A3779F3-A7E4-4574-A726-81919DCDECBD}"/>
            </a:ext>
          </a:extLst>
        </xdr:cNvPr>
        <xdr:cNvCxnSpPr/>
      </xdr:nvCxnSpPr>
      <xdr:spPr>
        <a:xfrm>
          <a:off x="371475" y="1196042"/>
          <a:ext cx="3007995" cy="0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285750</xdr:rowOff>
        </xdr:from>
        <xdr:to>
          <xdr:col>0</xdr:col>
          <xdr:colOff>238125</xdr:colOff>
          <xdr:row>24</xdr:row>
          <xdr:rowOff>38100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769BB6F2-D86D-AAC8-F8FC-87749557A3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178268</xdr:colOff>
      <xdr:row>10</xdr:row>
      <xdr:rowOff>224344</xdr:rowOff>
    </xdr:from>
    <xdr:to>
      <xdr:col>24</xdr:col>
      <xdr:colOff>139115</xdr:colOff>
      <xdr:row>10</xdr:row>
      <xdr:rowOff>224344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82E04FA2-1D40-4B69-86CB-B3B7380F7B7E}"/>
            </a:ext>
          </a:extLst>
        </xdr:cNvPr>
        <xdr:cNvCxnSpPr/>
      </xdr:nvCxnSpPr>
      <xdr:spPr>
        <a:xfrm>
          <a:off x="5153249" y="2363806"/>
          <a:ext cx="118444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49732</xdr:colOff>
      <xdr:row>9</xdr:row>
      <xdr:rowOff>212480</xdr:rowOff>
    </xdr:from>
    <xdr:to>
      <xdr:col>27</xdr:col>
      <xdr:colOff>58060</xdr:colOff>
      <xdr:row>9</xdr:row>
      <xdr:rowOff>212480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72BBC628-1C26-40C7-A9BD-02BBC2444D79}"/>
            </a:ext>
          </a:extLst>
        </xdr:cNvPr>
        <xdr:cNvCxnSpPr/>
      </xdr:nvCxnSpPr>
      <xdr:spPr>
        <a:xfrm>
          <a:off x="4299347" y="2095499"/>
          <a:ext cx="271929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89229</xdr:colOff>
      <xdr:row>18</xdr:row>
      <xdr:rowOff>226524</xdr:rowOff>
    </xdr:from>
    <xdr:to>
      <xdr:col>26</xdr:col>
      <xdr:colOff>2732</xdr:colOff>
      <xdr:row>18</xdr:row>
      <xdr:rowOff>226524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63E393FF-950A-4A86-B5F4-7161EFFA21E7}"/>
            </a:ext>
          </a:extLst>
        </xdr:cNvPr>
        <xdr:cNvCxnSpPr/>
      </xdr:nvCxnSpPr>
      <xdr:spPr>
        <a:xfrm>
          <a:off x="5928054" y="4674699"/>
          <a:ext cx="99929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224518</xdr:rowOff>
    </xdr:from>
    <xdr:to>
      <xdr:col>17</xdr:col>
      <xdr:colOff>101603</xdr:colOff>
      <xdr:row>21</xdr:row>
      <xdr:rowOff>224518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BC48D03D-1F4B-4B97-8A03-918393767BF6}"/>
            </a:ext>
          </a:extLst>
        </xdr:cNvPr>
        <xdr:cNvCxnSpPr/>
      </xdr:nvCxnSpPr>
      <xdr:spPr>
        <a:xfrm>
          <a:off x="1962150" y="5177518"/>
          <a:ext cx="271145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52754</xdr:colOff>
      <xdr:row>22</xdr:row>
      <xdr:rowOff>250377</xdr:rowOff>
    </xdr:from>
    <xdr:to>
      <xdr:col>25</xdr:col>
      <xdr:colOff>185738</xdr:colOff>
      <xdr:row>22</xdr:row>
      <xdr:rowOff>250377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EADA5A4A-DEBC-44B4-BA99-5E6CD32FF89A}"/>
            </a:ext>
          </a:extLst>
        </xdr:cNvPr>
        <xdr:cNvCxnSpPr/>
      </xdr:nvCxnSpPr>
      <xdr:spPr>
        <a:xfrm>
          <a:off x="3948479" y="5727252"/>
          <a:ext cx="291428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118110</xdr:colOff>
      <xdr:row>22</xdr:row>
      <xdr:rowOff>236732</xdr:rowOff>
    </xdr:from>
    <xdr:to>
      <xdr:col>14</xdr:col>
      <xdr:colOff>5717</xdr:colOff>
      <xdr:row>22</xdr:row>
      <xdr:rowOff>236732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3BA4E8E1-E0ED-4C91-8403-BF6CAFC087F1}"/>
            </a:ext>
          </a:extLst>
        </xdr:cNvPr>
        <xdr:cNvCxnSpPr/>
      </xdr:nvCxnSpPr>
      <xdr:spPr>
        <a:xfrm>
          <a:off x="2366010" y="5713607"/>
          <a:ext cx="1249918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209549</xdr:colOff>
      <xdr:row>23</xdr:row>
      <xdr:rowOff>208359</xdr:rowOff>
    </xdr:from>
    <xdr:to>
      <xdr:col>29</xdr:col>
      <xdr:colOff>220469</xdr:colOff>
      <xdr:row>23</xdr:row>
      <xdr:rowOff>208359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7A8C8B85-582B-409E-BF07-E0664536EE8A}"/>
            </a:ext>
          </a:extLst>
        </xdr:cNvPr>
        <xdr:cNvCxnSpPr/>
      </xdr:nvCxnSpPr>
      <xdr:spPr>
        <a:xfrm>
          <a:off x="3660320" y="5692038"/>
          <a:ext cx="453118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234045</xdr:colOff>
      <xdr:row>24</xdr:row>
      <xdr:rowOff>187097</xdr:rowOff>
    </xdr:from>
    <xdr:to>
      <xdr:col>7</xdr:col>
      <xdr:colOff>209448</xdr:colOff>
      <xdr:row>24</xdr:row>
      <xdr:rowOff>187097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60CDECA7-7A81-45F7-8C70-9ABF70E89C74}"/>
            </a:ext>
          </a:extLst>
        </xdr:cNvPr>
        <xdr:cNvCxnSpPr/>
      </xdr:nvCxnSpPr>
      <xdr:spPr>
        <a:xfrm>
          <a:off x="830038" y="5929311"/>
          <a:ext cx="102053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222987</xdr:colOff>
      <xdr:row>25</xdr:row>
      <xdr:rowOff>187098</xdr:rowOff>
    </xdr:from>
    <xdr:to>
      <xdr:col>7</xdr:col>
      <xdr:colOff>213673</xdr:colOff>
      <xdr:row>25</xdr:row>
      <xdr:rowOff>187098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28A60019-FEA4-411F-95A9-341588A88589}"/>
            </a:ext>
          </a:extLst>
        </xdr:cNvPr>
        <xdr:cNvCxnSpPr/>
      </xdr:nvCxnSpPr>
      <xdr:spPr>
        <a:xfrm>
          <a:off x="818980" y="6160634"/>
          <a:ext cx="104519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210368</xdr:colOff>
      <xdr:row>24</xdr:row>
      <xdr:rowOff>193425</xdr:rowOff>
    </xdr:from>
    <xdr:to>
      <xdr:col>14</xdr:col>
      <xdr:colOff>241733</xdr:colOff>
      <xdr:row>24</xdr:row>
      <xdr:rowOff>193425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18EBD2F6-CB5D-495D-9895-C64AB58D0576}"/>
            </a:ext>
          </a:extLst>
        </xdr:cNvPr>
        <xdr:cNvCxnSpPr/>
      </xdr:nvCxnSpPr>
      <xdr:spPr>
        <a:xfrm>
          <a:off x="2763068" y="5935639"/>
          <a:ext cx="115578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122192</xdr:colOff>
      <xdr:row>24</xdr:row>
      <xdr:rowOff>189615</xdr:rowOff>
    </xdr:from>
    <xdr:to>
      <xdr:col>22</xdr:col>
      <xdr:colOff>29215</xdr:colOff>
      <xdr:row>24</xdr:row>
      <xdr:rowOff>189615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61DDD7B2-4B11-4E27-BECA-E8D904D7EC59}"/>
            </a:ext>
          </a:extLst>
        </xdr:cNvPr>
        <xdr:cNvCxnSpPr/>
      </xdr:nvCxnSpPr>
      <xdr:spPr>
        <a:xfrm>
          <a:off x="4617992" y="5931829"/>
          <a:ext cx="1305878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189785</xdr:colOff>
      <xdr:row>23</xdr:row>
      <xdr:rowOff>206217</xdr:rowOff>
    </xdr:from>
    <xdr:to>
      <xdr:col>12</xdr:col>
      <xdr:colOff>12643</xdr:colOff>
      <xdr:row>23</xdr:row>
      <xdr:rowOff>210027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7E70E604-ED6F-40E4-A164-F7B213A5E03F}"/>
            </a:ext>
          </a:extLst>
        </xdr:cNvPr>
        <xdr:cNvCxnSpPr/>
      </xdr:nvCxnSpPr>
      <xdr:spPr>
        <a:xfrm>
          <a:off x="2432923" y="5790248"/>
          <a:ext cx="615791" cy="381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102870</xdr:colOff>
      <xdr:row>48</xdr:row>
      <xdr:rowOff>201930</xdr:rowOff>
    </xdr:from>
    <xdr:to>
      <xdr:col>22</xdr:col>
      <xdr:colOff>7587</xdr:colOff>
      <xdr:row>48</xdr:row>
      <xdr:rowOff>205740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97B55053-6B8D-4FE9-908E-B0557ACAC2B1}"/>
            </a:ext>
          </a:extLst>
        </xdr:cNvPr>
        <xdr:cNvCxnSpPr/>
      </xdr:nvCxnSpPr>
      <xdr:spPr>
        <a:xfrm flipV="1">
          <a:off x="4284345" y="10774680"/>
          <a:ext cx="1543050" cy="381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102870</xdr:colOff>
      <xdr:row>49</xdr:row>
      <xdr:rowOff>205740</xdr:rowOff>
    </xdr:from>
    <xdr:to>
      <xdr:col>22</xdr:col>
      <xdr:colOff>7587</xdr:colOff>
      <xdr:row>49</xdr:row>
      <xdr:rowOff>209550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18A3FBF9-912D-4362-8E58-16CD954ADDC7}"/>
            </a:ext>
          </a:extLst>
        </xdr:cNvPr>
        <xdr:cNvCxnSpPr/>
      </xdr:nvCxnSpPr>
      <xdr:spPr>
        <a:xfrm flipV="1">
          <a:off x="4284345" y="11035665"/>
          <a:ext cx="1543050" cy="381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95250</xdr:colOff>
      <xdr:row>50</xdr:row>
      <xdr:rowOff>205740</xdr:rowOff>
    </xdr:from>
    <xdr:to>
      <xdr:col>22</xdr:col>
      <xdr:colOff>1454</xdr:colOff>
      <xdr:row>50</xdr:row>
      <xdr:rowOff>209550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B994FC86-4118-4C11-98E0-49C357262B6A}"/>
            </a:ext>
          </a:extLst>
        </xdr:cNvPr>
        <xdr:cNvCxnSpPr/>
      </xdr:nvCxnSpPr>
      <xdr:spPr>
        <a:xfrm flipV="1">
          <a:off x="4276725" y="11292840"/>
          <a:ext cx="1543050" cy="381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51</xdr:row>
      <xdr:rowOff>198120</xdr:rowOff>
    </xdr:from>
    <xdr:to>
      <xdr:col>21</xdr:col>
      <xdr:colOff>236095</xdr:colOff>
      <xdr:row>51</xdr:row>
      <xdr:rowOff>198120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B01B9F18-C91F-4C22-B490-43CA1C2D51EE}"/>
            </a:ext>
          </a:extLst>
        </xdr:cNvPr>
        <xdr:cNvCxnSpPr/>
      </xdr:nvCxnSpPr>
      <xdr:spPr>
        <a:xfrm>
          <a:off x="4295775" y="11542395"/>
          <a:ext cx="1522095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37</xdr:row>
      <xdr:rowOff>209195</xdr:rowOff>
    </xdr:from>
    <xdr:to>
      <xdr:col>13</xdr:col>
      <xdr:colOff>23722</xdr:colOff>
      <xdr:row>37</xdr:row>
      <xdr:rowOff>209195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66E80FF2-BC54-4D15-B597-CF61100A75AF}"/>
            </a:ext>
          </a:extLst>
        </xdr:cNvPr>
        <xdr:cNvCxnSpPr/>
      </xdr:nvCxnSpPr>
      <xdr:spPr>
        <a:xfrm>
          <a:off x="2333625" y="8905520"/>
          <a:ext cx="109061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107950</xdr:colOff>
      <xdr:row>19</xdr:row>
      <xdr:rowOff>231322</xdr:rowOff>
    </xdr:from>
    <xdr:to>
      <xdr:col>26</xdr:col>
      <xdr:colOff>27131</xdr:colOff>
      <xdr:row>19</xdr:row>
      <xdr:rowOff>231322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2146E2F2-F88E-4A22-8DFA-CADF56978437}"/>
            </a:ext>
          </a:extLst>
        </xdr:cNvPr>
        <xdr:cNvCxnSpPr/>
      </xdr:nvCxnSpPr>
      <xdr:spPr>
        <a:xfrm>
          <a:off x="6073321" y="4640036"/>
          <a:ext cx="101600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95982</xdr:colOff>
      <xdr:row>11</xdr:row>
      <xdr:rowOff>195036</xdr:rowOff>
    </xdr:from>
    <xdr:to>
      <xdr:col>10</xdr:col>
      <xdr:colOff>159765</xdr:colOff>
      <xdr:row>11</xdr:row>
      <xdr:rowOff>195036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F9D19508-1F2B-4B1D-BEC6-644021C1A067}"/>
            </a:ext>
          </a:extLst>
        </xdr:cNvPr>
        <xdr:cNvCxnSpPr/>
      </xdr:nvCxnSpPr>
      <xdr:spPr>
        <a:xfrm>
          <a:off x="1363540" y="2590940"/>
          <a:ext cx="1280052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102658</xdr:colOff>
      <xdr:row>13</xdr:row>
      <xdr:rowOff>226525</xdr:rowOff>
    </xdr:from>
    <xdr:to>
      <xdr:col>26</xdr:col>
      <xdr:colOff>2891</xdr:colOff>
      <xdr:row>13</xdr:row>
      <xdr:rowOff>226525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22D512A-9EC6-409B-BA5B-96C297691C09}"/>
            </a:ext>
          </a:extLst>
        </xdr:cNvPr>
        <xdr:cNvCxnSpPr/>
      </xdr:nvCxnSpPr>
      <xdr:spPr>
        <a:xfrm>
          <a:off x="5941483" y="3388825"/>
          <a:ext cx="985925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81491</xdr:colOff>
      <xdr:row>14</xdr:row>
      <xdr:rowOff>219721</xdr:rowOff>
    </xdr:from>
    <xdr:to>
      <xdr:col>26</xdr:col>
      <xdr:colOff>6911</xdr:colOff>
      <xdr:row>14</xdr:row>
      <xdr:rowOff>219721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5059D0C-16CC-49B9-B9DB-BC21201105F1}"/>
            </a:ext>
          </a:extLst>
        </xdr:cNvPr>
        <xdr:cNvCxnSpPr/>
      </xdr:nvCxnSpPr>
      <xdr:spPr>
        <a:xfrm>
          <a:off x="5920316" y="3639196"/>
          <a:ext cx="1011162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97366</xdr:colOff>
      <xdr:row>17</xdr:row>
      <xdr:rowOff>226524</xdr:rowOff>
    </xdr:from>
    <xdr:to>
      <xdr:col>26</xdr:col>
      <xdr:colOff>6711</xdr:colOff>
      <xdr:row>17</xdr:row>
      <xdr:rowOff>226524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75C33F38-C616-4F70-8025-0359C1B024BA}"/>
            </a:ext>
          </a:extLst>
        </xdr:cNvPr>
        <xdr:cNvCxnSpPr/>
      </xdr:nvCxnSpPr>
      <xdr:spPr>
        <a:xfrm>
          <a:off x="5936191" y="4417524"/>
          <a:ext cx="995287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114300</xdr:colOff>
      <xdr:row>21</xdr:row>
      <xdr:rowOff>216867</xdr:rowOff>
    </xdr:from>
    <xdr:to>
      <xdr:col>24</xdr:col>
      <xdr:colOff>23774</xdr:colOff>
      <xdr:row>21</xdr:row>
      <xdr:rowOff>216868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E31A4434-74A6-40D3-8288-429175FCAF15}"/>
            </a:ext>
          </a:extLst>
        </xdr:cNvPr>
        <xdr:cNvCxnSpPr/>
      </xdr:nvCxnSpPr>
      <xdr:spPr>
        <a:xfrm>
          <a:off x="5245100" y="5169867"/>
          <a:ext cx="1306513" cy="1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102658</xdr:colOff>
      <xdr:row>15</xdr:row>
      <xdr:rowOff>232177</xdr:rowOff>
    </xdr:from>
    <xdr:to>
      <xdr:col>25</xdr:col>
      <xdr:colOff>228120</xdr:colOff>
      <xdr:row>15</xdr:row>
      <xdr:rowOff>232177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DEB5EF18-521C-479F-BDF1-6AC6F9ED07A8}"/>
            </a:ext>
          </a:extLst>
        </xdr:cNvPr>
        <xdr:cNvCxnSpPr/>
      </xdr:nvCxnSpPr>
      <xdr:spPr>
        <a:xfrm>
          <a:off x="5941483" y="3908827"/>
          <a:ext cx="97314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14654</xdr:colOff>
      <xdr:row>9</xdr:row>
      <xdr:rowOff>215951</xdr:rowOff>
    </xdr:from>
    <xdr:to>
      <xdr:col>14</xdr:col>
      <xdr:colOff>170607</xdr:colOff>
      <xdr:row>9</xdr:row>
      <xdr:rowOff>227138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D5D3208A-28F2-4927-A862-1BF472CF6792}"/>
            </a:ext>
          </a:extLst>
        </xdr:cNvPr>
        <xdr:cNvCxnSpPr/>
      </xdr:nvCxnSpPr>
      <xdr:spPr>
        <a:xfrm>
          <a:off x="14654" y="2098970"/>
          <a:ext cx="3746145" cy="11187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107950</xdr:colOff>
      <xdr:row>20</xdr:row>
      <xdr:rowOff>210156</xdr:rowOff>
    </xdr:from>
    <xdr:to>
      <xdr:col>26</xdr:col>
      <xdr:colOff>27131</xdr:colOff>
      <xdr:row>20</xdr:row>
      <xdr:rowOff>210156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C39B963-2B82-4839-8557-1FCE6BAF8E2B}"/>
            </a:ext>
          </a:extLst>
        </xdr:cNvPr>
        <xdr:cNvCxnSpPr/>
      </xdr:nvCxnSpPr>
      <xdr:spPr>
        <a:xfrm>
          <a:off x="6073321" y="4863799"/>
          <a:ext cx="101600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200025</xdr:rowOff>
        </xdr:from>
        <xdr:to>
          <xdr:col>0</xdr:col>
          <xdr:colOff>238125</xdr:colOff>
          <xdr:row>27</xdr:row>
          <xdr:rowOff>38100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6E67397E-29EF-39A9-224B-97DABA5F8F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28</xdr:row>
          <xdr:rowOff>200025</xdr:rowOff>
        </xdr:from>
        <xdr:to>
          <xdr:col>0</xdr:col>
          <xdr:colOff>238125</xdr:colOff>
          <xdr:row>30</xdr:row>
          <xdr:rowOff>47625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E2954190-1B58-CBBD-D523-9046251A3B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31</xdr:row>
          <xdr:rowOff>200025</xdr:rowOff>
        </xdr:from>
        <xdr:to>
          <xdr:col>0</xdr:col>
          <xdr:colOff>238125</xdr:colOff>
          <xdr:row>33</xdr:row>
          <xdr:rowOff>47625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54C32F71-A3EF-9C62-1D3B-08D17A40CC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34</xdr:row>
          <xdr:rowOff>200025</xdr:rowOff>
        </xdr:from>
        <xdr:to>
          <xdr:col>0</xdr:col>
          <xdr:colOff>228600</xdr:colOff>
          <xdr:row>36</xdr:row>
          <xdr:rowOff>47625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B7C3EFDC-6167-222D-822A-B0B73BBF37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14</xdr:col>
      <xdr:colOff>75486</xdr:colOff>
      <xdr:row>35</xdr:row>
      <xdr:rowOff>207663</xdr:rowOff>
    </xdr:from>
    <xdr:to>
      <xdr:col>18</xdr:col>
      <xdr:colOff>195880</xdr:colOff>
      <xdr:row>35</xdr:row>
      <xdr:rowOff>207663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96377D9-6F26-4D72-86A1-9FE1AB1900EE}"/>
            </a:ext>
          </a:extLst>
        </xdr:cNvPr>
        <xdr:cNvCxnSpPr/>
      </xdr:nvCxnSpPr>
      <xdr:spPr>
        <a:xfrm>
          <a:off x="3786154" y="8576056"/>
          <a:ext cx="1255292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34</xdr:row>
          <xdr:rowOff>200025</xdr:rowOff>
        </xdr:from>
        <xdr:to>
          <xdr:col>4</xdr:col>
          <xdr:colOff>9525</xdr:colOff>
          <xdr:row>36</xdr:row>
          <xdr:rowOff>38100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B15D15AB-806A-7CEA-7530-3DDC66093A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34</xdr:row>
          <xdr:rowOff>190500</xdr:rowOff>
        </xdr:from>
        <xdr:to>
          <xdr:col>10</xdr:col>
          <xdr:colOff>228600</xdr:colOff>
          <xdr:row>36</xdr:row>
          <xdr:rowOff>28575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E6F59FBF-F78C-764B-E209-6F069AAF47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155291</xdr:colOff>
      <xdr:row>21</xdr:row>
      <xdr:rowOff>210910</xdr:rowOff>
    </xdr:from>
    <xdr:to>
      <xdr:col>29</xdr:col>
      <xdr:colOff>227161</xdr:colOff>
      <xdr:row>21</xdr:row>
      <xdr:rowOff>210916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D7EBFE6A-3A25-4301-A54C-6216E5009B95}"/>
            </a:ext>
          </a:extLst>
        </xdr:cNvPr>
        <xdr:cNvCxnSpPr/>
      </xdr:nvCxnSpPr>
      <xdr:spPr>
        <a:xfrm flipV="1">
          <a:off x="6957502" y="5123089"/>
          <a:ext cx="1240802" cy="6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83820</xdr:colOff>
      <xdr:row>26</xdr:row>
      <xdr:rowOff>200264</xdr:rowOff>
    </xdr:from>
    <xdr:to>
      <xdr:col>7</xdr:col>
      <xdr:colOff>186365</xdr:colOff>
      <xdr:row>26</xdr:row>
      <xdr:rowOff>204074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A6B012BC-0000-4045-A316-6604969B3B92}"/>
            </a:ext>
          </a:extLst>
        </xdr:cNvPr>
        <xdr:cNvCxnSpPr/>
      </xdr:nvCxnSpPr>
      <xdr:spPr>
        <a:xfrm>
          <a:off x="1188720" y="6492717"/>
          <a:ext cx="615791" cy="381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155940</xdr:colOff>
      <xdr:row>25</xdr:row>
      <xdr:rowOff>200228</xdr:rowOff>
    </xdr:from>
    <xdr:to>
      <xdr:col>29</xdr:col>
      <xdr:colOff>220425</xdr:colOff>
      <xdr:row>25</xdr:row>
      <xdr:rowOff>200228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B594393-2C19-4D53-8326-4CA932B591A4}"/>
            </a:ext>
          </a:extLst>
        </xdr:cNvPr>
        <xdr:cNvCxnSpPr/>
      </xdr:nvCxnSpPr>
      <xdr:spPr>
        <a:xfrm>
          <a:off x="2769872" y="6173764"/>
          <a:ext cx="5421628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203565</xdr:colOff>
      <xdr:row>24</xdr:row>
      <xdr:rowOff>200229</xdr:rowOff>
    </xdr:from>
    <xdr:to>
      <xdr:col>29</xdr:col>
      <xdr:colOff>6561</xdr:colOff>
      <xdr:row>24</xdr:row>
      <xdr:rowOff>200229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28509FC8-1CF5-431D-B1FC-96A2C21D311A}"/>
            </a:ext>
          </a:extLst>
        </xdr:cNvPr>
        <xdr:cNvCxnSpPr/>
      </xdr:nvCxnSpPr>
      <xdr:spPr>
        <a:xfrm>
          <a:off x="6736354" y="5942443"/>
          <a:ext cx="120341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234045</xdr:colOff>
      <xdr:row>27</xdr:row>
      <xdr:rowOff>187097</xdr:rowOff>
    </xdr:from>
    <xdr:to>
      <xdr:col>7</xdr:col>
      <xdr:colOff>209448</xdr:colOff>
      <xdr:row>27</xdr:row>
      <xdr:rowOff>187097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D5923C15-E921-46E7-83F3-39032B210A8B}"/>
            </a:ext>
          </a:extLst>
        </xdr:cNvPr>
        <xdr:cNvCxnSpPr/>
      </xdr:nvCxnSpPr>
      <xdr:spPr>
        <a:xfrm>
          <a:off x="830038" y="5929311"/>
          <a:ext cx="102053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222987</xdr:colOff>
      <xdr:row>28</xdr:row>
      <xdr:rowOff>187098</xdr:rowOff>
    </xdr:from>
    <xdr:to>
      <xdr:col>7</xdr:col>
      <xdr:colOff>213673</xdr:colOff>
      <xdr:row>28</xdr:row>
      <xdr:rowOff>187098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82421445-662D-4D15-82C2-E4A3658E2243}"/>
            </a:ext>
          </a:extLst>
        </xdr:cNvPr>
        <xdr:cNvCxnSpPr/>
      </xdr:nvCxnSpPr>
      <xdr:spPr>
        <a:xfrm>
          <a:off x="818980" y="6160634"/>
          <a:ext cx="104519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210368</xdr:colOff>
      <xdr:row>27</xdr:row>
      <xdr:rowOff>193425</xdr:rowOff>
    </xdr:from>
    <xdr:to>
      <xdr:col>14</xdr:col>
      <xdr:colOff>241733</xdr:colOff>
      <xdr:row>27</xdr:row>
      <xdr:rowOff>193425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5E68920C-EE9F-470A-B226-62E5C53309C3}"/>
            </a:ext>
          </a:extLst>
        </xdr:cNvPr>
        <xdr:cNvCxnSpPr/>
      </xdr:nvCxnSpPr>
      <xdr:spPr>
        <a:xfrm>
          <a:off x="2763068" y="5935639"/>
          <a:ext cx="115578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122192</xdr:colOff>
      <xdr:row>27</xdr:row>
      <xdr:rowOff>189615</xdr:rowOff>
    </xdr:from>
    <xdr:to>
      <xdr:col>22</xdr:col>
      <xdr:colOff>29215</xdr:colOff>
      <xdr:row>27</xdr:row>
      <xdr:rowOff>189615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B9F14A26-3C56-41E6-B4D9-2CE01B984AA4}"/>
            </a:ext>
          </a:extLst>
        </xdr:cNvPr>
        <xdr:cNvCxnSpPr/>
      </xdr:nvCxnSpPr>
      <xdr:spPr>
        <a:xfrm>
          <a:off x="4617992" y="5931829"/>
          <a:ext cx="1305878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155940</xdr:colOff>
      <xdr:row>28</xdr:row>
      <xdr:rowOff>200228</xdr:rowOff>
    </xdr:from>
    <xdr:to>
      <xdr:col>29</xdr:col>
      <xdr:colOff>213632</xdr:colOff>
      <xdr:row>28</xdr:row>
      <xdr:rowOff>200228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C3381DA2-0D71-4645-BB79-F81F0B71EB3F}"/>
            </a:ext>
          </a:extLst>
        </xdr:cNvPr>
        <xdr:cNvCxnSpPr/>
      </xdr:nvCxnSpPr>
      <xdr:spPr>
        <a:xfrm>
          <a:off x="2769872" y="6894942"/>
          <a:ext cx="541482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203565</xdr:colOff>
      <xdr:row>27</xdr:row>
      <xdr:rowOff>200229</xdr:rowOff>
    </xdr:from>
    <xdr:to>
      <xdr:col>28</xdr:col>
      <xdr:colOff>213632</xdr:colOff>
      <xdr:row>27</xdr:row>
      <xdr:rowOff>200229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519E8284-DA64-4BEC-8D50-E708054EA82E}"/>
            </a:ext>
          </a:extLst>
        </xdr:cNvPr>
        <xdr:cNvCxnSpPr/>
      </xdr:nvCxnSpPr>
      <xdr:spPr>
        <a:xfrm>
          <a:off x="6736354" y="6663622"/>
          <a:ext cx="1169396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234045</xdr:colOff>
      <xdr:row>30</xdr:row>
      <xdr:rowOff>187097</xdr:rowOff>
    </xdr:from>
    <xdr:to>
      <xdr:col>7</xdr:col>
      <xdr:colOff>209448</xdr:colOff>
      <xdr:row>30</xdr:row>
      <xdr:rowOff>187097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72E512B6-7534-4A10-854B-6FF188E1B381}"/>
            </a:ext>
          </a:extLst>
        </xdr:cNvPr>
        <xdr:cNvCxnSpPr/>
      </xdr:nvCxnSpPr>
      <xdr:spPr>
        <a:xfrm>
          <a:off x="830038" y="5929311"/>
          <a:ext cx="102053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222987</xdr:colOff>
      <xdr:row>31</xdr:row>
      <xdr:rowOff>187098</xdr:rowOff>
    </xdr:from>
    <xdr:to>
      <xdr:col>7</xdr:col>
      <xdr:colOff>213673</xdr:colOff>
      <xdr:row>31</xdr:row>
      <xdr:rowOff>187098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4B6F5170-0EE8-4279-A1E9-11B7900BE6C8}"/>
            </a:ext>
          </a:extLst>
        </xdr:cNvPr>
        <xdr:cNvCxnSpPr/>
      </xdr:nvCxnSpPr>
      <xdr:spPr>
        <a:xfrm>
          <a:off x="818980" y="6160634"/>
          <a:ext cx="104519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210368</xdr:colOff>
      <xdr:row>30</xdr:row>
      <xdr:rowOff>193425</xdr:rowOff>
    </xdr:from>
    <xdr:to>
      <xdr:col>14</xdr:col>
      <xdr:colOff>241733</xdr:colOff>
      <xdr:row>30</xdr:row>
      <xdr:rowOff>193425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ADA21550-592A-4B23-A02E-7ADA49091978}"/>
            </a:ext>
          </a:extLst>
        </xdr:cNvPr>
        <xdr:cNvCxnSpPr/>
      </xdr:nvCxnSpPr>
      <xdr:spPr>
        <a:xfrm>
          <a:off x="2763068" y="5935639"/>
          <a:ext cx="115578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122192</xdr:colOff>
      <xdr:row>30</xdr:row>
      <xdr:rowOff>189615</xdr:rowOff>
    </xdr:from>
    <xdr:to>
      <xdr:col>22</xdr:col>
      <xdr:colOff>29215</xdr:colOff>
      <xdr:row>30</xdr:row>
      <xdr:rowOff>189615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ECB7C904-20ED-4786-8A26-36962AB5496D}"/>
            </a:ext>
          </a:extLst>
        </xdr:cNvPr>
        <xdr:cNvCxnSpPr/>
      </xdr:nvCxnSpPr>
      <xdr:spPr>
        <a:xfrm>
          <a:off x="4617992" y="5931829"/>
          <a:ext cx="1305878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155940</xdr:colOff>
      <xdr:row>31</xdr:row>
      <xdr:rowOff>200228</xdr:rowOff>
    </xdr:from>
    <xdr:to>
      <xdr:col>29</xdr:col>
      <xdr:colOff>206818</xdr:colOff>
      <xdr:row>31</xdr:row>
      <xdr:rowOff>200228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3F6E39CD-A2E9-4936-8548-B4D108EACF45}"/>
            </a:ext>
          </a:extLst>
        </xdr:cNvPr>
        <xdr:cNvCxnSpPr/>
      </xdr:nvCxnSpPr>
      <xdr:spPr>
        <a:xfrm>
          <a:off x="2769872" y="7616121"/>
          <a:ext cx="5408021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203565</xdr:colOff>
      <xdr:row>30</xdr:row>
      <xdr:rowOff>200229</xdr:rowOff>
    </xdr:from>
    <xdr:to>
      <xdr:col>29</xdr:col>
      <xdr:colOff>20299</xdr:colOff>
      <xdr:row>30</xdr:row>
      <xdr:rowOff>200229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3135A237-B69C-405E-862B-5808DF0B6A93}"/>
            </a:ext>
          </a:extLst>
        </xdr:cNvPr>
        <xdr:cNvCxnSpPr/>
      </xdr:nvCxnSpPr>
      <xdr:spPr>
        <a:xfrm>
          <a:off x="6736354" y="7384800"/>
          <a:ext cx="1217021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234045</xdr:colOff>
      <xdr:row>33</xdr:row>
      <xdr:rowOff>187097</xdr:rowOff>
    </xdr:from>
    <xdr:to>
      <xdr:col>7</xdr:col>
      <xdr:colOff>209448</xdr:colOff>
      <xdr:row>33</xdr:row>
      <xdr:rowOff>187097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6A7DDF5F-CA8E-4D9A-BDB4-2909419E2B21}"/>
            </a:ext>
          </a:extLst>
        </xdr:cNvPr>
        <xdr:cNvCxnSpPr/>
      </xdr:nvCxnSpPr>
      <xdr:spPr>
        <a:xfrm>
          <a:off x="830038" y="5929311"/>
          <a:ext cx="102053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222987</xdr:colOff>
      <xdr:row>34</xdr:row>
      <xdr:rowOff>192111</xdr:rowOff>
    </xdr:from>
    <xdr:to>
      <xdr:col>7</xdr:col>
      <xdr:colOff>213673</xdr:colOff>
      <xdr:row>34</xdr:row>
      <xdr:rowOff>192111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DFC209DB-B0D3-4E46-8E93-64331BFFFF2A}"/>
            </a:ext>
          </a:extLst>
        </xdr:cNvPr>
        <xdr:cNvCxnSpPr/>
      </xdr:nvCxnSpPr>
      <xdr:spPr>
        <a:xfrm>
          <a:off x="877705" y="8293374"/>
          <a:ext cx="1038396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210368</xdr:colOff>
      <xdr:row>33</xdr:row>
      <xdr:rowOff>193425</xdr:rowOff>
    </xdr:from>
    <xdr:to>
      <xdr:col>14</xdr:col>
      <xdr:colOff>241733</xdr:colOff>
      <xdr:row>33</xdr:row>
      <xdr:rowOff>193425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264EA8BB-53FE-4CC7-977E-F60C8661015E}"/>
            </a:ext>
          </a:extLst>
        </xdr:cNvPr>
        <xdr:cNvCxnSpPr/>
      </xdr:nvCxnSpPr>
      <xdr:spPr>
        <a:xfrm>
          <a:off x="2763068" y="5935639"/>
          <a:ext cx="115578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122192</xdr:colOff>
      <xdr:row>33</xdr:row>
      <xdr:rowOff>194628</xdr:rowOff>
    </xdr:from>
    <xdr:to>
      <xdr:col>22</xdr:col>
      <xdr:colOff>29215</xdr:colOff>
      <xdr:row>33</xdr:row>
      <xdr:rowOff>194628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1A920D41-FFE7-4BE2-AE2D-4ADA0FDD187D}"/>
            </a:ext>
          </a:extLst>
        </xdr:cNvPr>
        <xdr:cNvCxnSpPr/>
      </xdr:nvCxnSpPr>
      <xdr:spPr>
        <a:xfrm>
          <a:off x="4638045" y="8065286"/>
          <a:ext cx="129621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155940</xdr:colOff>
      <xdr:row>34</xdr:row>
      <xdr:rowOff>200228</xdr:rowOff>
    </xdr:from>
    <xdr:to>
      <xdr:col>29</xdr:col>
      <xdr:colOff>213632</xdr:colOff>
      <xdr:row>34</xdr:row>
      <xdr:rowOff>200228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76FC79D0-19F4-4B6E-8737-BCBD48BD736B}"/>
            </a:ext>
          </a:extLst>
        </xdr:cNvPr>
        <xdr:cNvCxnSpPr/>
      </xdr:nvCxnSpPr>
      <xdr:spPr>
        <a:xfrm>
          <a:off x="2769872" y="8337299"/>
          <a:ext cx="541482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203565</xdr:colOff>
      <xdr:row>33</xdr:row>
      <xdr:rowOff>200229</xdr:rowOff>
    </xdr:from>
    <xdr:to>
      <xdr:col>28</xdr:col>
      <xdr:colOff>233699</xdr:colOff>
      <xdr:row>33</xdr:row>
      <xdr:rowOff>200229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93269986-0035-4DA6-AD2D-F1383BE1CD85}"/>
            </a:ext>
          </a:extLst>
        </xdr:cNvPr>
        <xdr:cNvCxnSpPr/>
      </xdr:nvCxnSpPr>
      <xdr:spPr>
        <a:xfrm>
          <a:off x="6736354" y="8105979"/>
          <a:ext cx="1189807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44904</xdr:colOff>
      <xdr:row>45</xdr:row>
      <xdr:rowOff>6804</xdr:rowOff>
    </xdr:from>
    <xdr:to>
      <xdr:col>22</xdr:col>
      <xdr:colOff>206872</xdr:colOff>
      <xdr:row>45</xdr:row>
      <xdr:rowOff>6804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D5781352-899D-4412-BC88-461674E6AA0D}"/>
            </a:ext>
          </a:extLst>
        </xdr:cNvPr>
        <xdr:cNvCxnSpPr/>
      </xdr:nvCxnSpPr>
      <xdr:spPr>
        <a:xfrm>
          <a:off x="3654879" y="9160329"/>
          <a:ext cx="247650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27215</xdr:colOff>
      <xdr:row>45</xdr:row>
      <xdr:rowOff>228238</xdr:rowOff>
    </xdr:from>
    <xdr:to>
      <xdr:col>21</xdr:col>
      <xdr:colOff>182322</xdr:colOff>
      <xdr:row>45</xdr:row>
      <xdr:rowOff>228238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85C8DB11-C3E0-4F11-BB78-EBD80EC7ED7C}"/>
            </a:ext>
          </a:extLst>
        </xdr:cNvPr>
        <xdr:cNvCxnSpPr/>
      </xdr:nvCxnSpPr>
      <xdr:spPr>
        <a:xfrm>
          <a:off x="3903890" y="9381763"/>
          <a:ext cx="192677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234041</xdr:colOff>
      <xdr:row>37</xdr:row>
      <xdr:rowOff>223483</xdr:rowOff>
    </xdr:from>
    <xdr:to>
      <xdr:col>21</xdr:col>
      <xdr:colOff>152033</xdr:colOff>
      <xdr:row>37</xdr:row>
      <xdr:rowOff>223483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3170E98E-A9FC-4FCE-9093-F1B0D1E6C9B8}"/>
            </a:ext>
          </a:extLst>
        </xdr:cNvPr>
        <xdr:cNvCxnSpPr/>
      </xdr:nvCxnSpPr>
      <xdr:spPr>
        <a:xfrm>
          <a:off x="4777466" y="8919808"/>
          <a:ext cx="103278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9526</xdr:colOff>
      <xdr:row>38</xdr:row>
      <xdr:rowOff>181980</xdr:rowOff>
    </xdr:from>
    <xdr:to>
      <xdr:col>13</xdr:col>
      <xdr:colOff>0</xdr:colOff>
      <xdr:row>38</xdr:row>
      <xdr:rowOff>181980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4019B350-768A-4BE1-8EB2-C9407E4A48C9}"/>
            </a:ext>
          </a:extLst>
        </xdr:cNvPr>
        <xdr:cNvCxnSpPr/>
      </xdr:nvCxnSpPr>
      <xdr:spPr>
        <a:xfrm>
          <a:off x="2305051" y="9135480"/>
          <a:ext cx="109537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214993</xdr:colOff>
      <xdr:row>38</xdr:row>
      <xdr:rowOff>190826</xdr:rowOff>
    </xdr:from>
    <xdr:to>
      <xdr:col>21</xdr:col>
      <xdr:colOff>147396</xdr:colOff>
      <xdr:row>38</xdr:row>
      <xdr:rowOff>190826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759AEED2-AEC7-42B6-9255-D1778B7055D2}"/>
            </a:ext>
          </a:extLst>
        </xdr:cNvPr>
        <xdr:cNvCxnSpPr/>
      </xdr:nvCxnSpPr>
      <xdr:spPr>
        <a:xfrm>
          <a:off x="4758418" y="9144326"/>
          <a:ext cx="104707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619125</xdr:colOff>
          <xdr:row>22</xdr:row>
          <xdr:rowOff>276225</xdr:rowOff>
        </xdr:from>
        <xdr:to>
          <xdr:col>34</xdr:col>
          <xdr:colOff>28575</xdr:colOff>
          <xdr:row>24</xdr:row>
          <xdr:rowOff>28575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904CF1BF-2C8C-71ED-5D61-447E038016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212056</xdr:colOff>
      <xdr:row>27</xdr:row>
      <xdr:rowOff>254000</xdr:rowOff>
    </xdr:from>
    <xdr:to>
      <xdr:col>20</xdr:col>
      <xdr:colOff>106298</xdr:colOff>
      <xdr:row>27</xdr:row>
      <xdr:rowOff>254000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BD5BCDB-46CE-40EF-8977-775789E7521A}"/>
            </a:ext>
          </a:extLst>
        </xdr:cNvPr>
        <xdr:cNvCxnSpPr/>
      </xdr:nvCxnSpPr>
      <xdr:spPr>
        <a:xfrm>
          <a:off x="4451684" y="8956842"/>
          <a:ext cx="2692066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</xdr:row>
      <xdr:rowOff>19050</xdr:rowOff>
    </xdr:from>
    <xdr:to>
      <xdr:col>17</xdr:col>
      <xdr:colOff>238125</xdr:colOff>
      <xdr:row>6</xdr:row>
      <xdr:rowOff>276225</xdr:rowOff>
    </xdr:to>
    <xdr:grpSp>
      <xdr:nvGrpSpPr>
        <xdr:cNvPr id="56072" name="Group 4">
          <a:extLst>
            <a:ext uri="{FF2B5EF4-FFF2-40B4-BE49-F238E27FC236}">
              <a16:creationId xmlns:a16="http://schemas.microsoft.com/office/drawing/2014/main" id="{FE4E4B5C-4250-E49D-CB4B-29EB30D66C90}"/>
            </a:ext>
          </a:extLst>
        </xdr:cNvPr>
        <xdr:cNvGrpSpPr>
          <a:grpSpLocks/>
        </xdr:cNvGrpSpPr>
      </xdr:nvGrpSpPr>
      <xdr:grpSpPr bwMode="auto">
        <a:xfrm>
          <a:off x="2124075" y="1790700"/>
          <a:ext cx="4105275" cy="257175"/>
          <a:chOff x="675409" y="6338454"/>
          <a:chExt cx="4113067" cy="259772"/>
        </a:xfrm>
      </xdr:grpSpPr>
      <xdr:grpSp>
        <xdr:nvGrpSpPr>
          <xdr:cNvPr id="56085" name="Group 5">
            <a:extLst>
              <a:ext uri="{FF2B5EF4-FFF2-40B4-BE49-F238E27FC236}">
                <a16:creationId xmlns:a16="http://schemas.microsoft.com/office/drawing/2014/main" id="{A27B41FC-DED7-348B-4F95-C7FC0515F6A4}"/>
              </a:ext>
            </a:extLst>
          </xdr:cNvPr>
          <xdr:cNvGrpSpPr>
            <a:grpSpLocks/>
          </xdr:cNvGrpSpPr>
        </xdr:nvGrpSpPr>
        <xdr:grpSpPr bwMode="auto">
          <a:xfrm>
            <a:off x="675409" y="6338454"/>
            <a:ext cx="891886" cy="259772"/>
            <a:chOff x="675409" y="7490114"/>
            <a:chExt cx="891886" cy="259772"/>
          </a:xfrm>
        </xdr:grpSpPr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9241AB3A-7CE0-4D3E-876B-64E7421B3C5A}"/>
                </a:ext>
              </a:extLst>
            </xdr:cNvPr>
            <xdr:cNvSpPr txBox="1"/>
          </xdr:nvSpPr>
          <xdr:spPr>
            <a:xfrm>
              <a:off x="675409" y="7490114"/>
              <a:ext cx="229719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4</a:t>
              </a:r>
            </a:p>
          </xdr:txBody>
        </xdr:sp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32148DC2-8680-4A08-A338-6715BF4B466D}"/>
                </a:ext>
              </a:extLst>
            </xdr:cNvPr>
            <xdr:cNvSpPr txBox="1"/>
          </xdr:nvSpPr>
          <xdr:spPr>
            <a:xfrm>
              <a:off x="905128" y="7490114"/>
              <a:ext cx="218780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5</a:t>
              </a:r>
            </a:p>
          </xdr:txBody>
        </xdr:sp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E4029B24-8369-4362-A8DA-57DF6829CD7C}"/>
                </a:ext>
              </a:extLst>
            </xdr:cNvPr>
            <xdr:cNvSpPr txBox="1"/>
          </xdr:nvSpPr>
          <xdr:spPr>
            <a:xfrm>
              <a:off x="1123908" y="7490114"/>
              <a:ext cx="218780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4</a:t>
              </a:r>
            </a:p>
          </xdr:txBody>
        </xdr:sp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37346975-A996-4CA6-83D7-CAB89DF3B5DA}"/>
                </a:ext>
              </a:extLst>
            </xdr:cNvPr>
            <xdr:cNvSpPr txBox="1"/>
          </xdr:nvSpPr>
          <xdr:spPr>
            <a:xfrm>
              <a:off x="1342689" y="7490114"/>
              <a:ext cx="240658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6</a:t>
              </a:r>
            </a:p>
          </xdr:txBody>
        </xdr:sp>
      </xdr:grpSp>
      <xdr:grpSp>
        <xdr:nvGrpSpPr>
          <xdr:cNvPr id="56086" name="Group 6">
            <a:extLst>
              <a:ext uri="{FF2B5EF4-FFF2-40B4-BE49-F238E27FC236}">
                <a16:creationId xmlns:a16="http://schemas.microsoft.com/office/drawing/2014/main" id="{4776C957-62EA-B252-89AC-B2E4B66C06A1}"/>
              </a:ext>
            </a:extLst>
          </xdr:cNvPr>
          <xdr:cNvGrpSpPr>
            <a:grpSpLocks/>
          </xdr:cNvGrpSpPr>
        </xdr:nvGrpSpPr>
        <xdr:grpSpPr bwMode="auto">
          <a:xfrm>
            <a:off x="1775113" y="6338454"/>
            <a:ext cx="891886" cy="259772"/>
            <a:chOff x="675409" y="7490114"/>
            <a:chExt cx="891886" cy="259772"/>
          </a:xfrm>
        </xdr:grpSpPr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D686C506-AFD4-4196-B78C-328C595D590F}"/>
                </a:ext>
              </a:extLst>
            </xdr:cNvPr>
            <xdr:cNvSpPr txBox="1"/>
          </xdr:nvSpPr>
          <xdr:spPr>
            <a:xfrm>
              <a:off x="691484" y="7490114"/>
              <a:ext cx="207841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2</a:t>
              </a:r>
            </a:p>
          </xdr:txBody>
        </xdr:sp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293BFE8A-63B0-4C91-A0A2-7897C71A7151}"/>
                </a:ext>
              </a:extLst>
            </xdr:cNvPr>
            <xdr:cNvSpPr txBox="1"/>
          </xdr:nvSpPr>
          <xdr:spPr>
            <a:xfrm>
              <a:off x="899325" y="7490114"/>
              <a:ext cx="229719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9</a:t>
              </a:r>
            </a:p>
          </xdr:txBody>
        </xdr:sp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928211A1-8187-4131-89DF-3195D7AE523F}"/>
                </a:ext>
              </a:extLst>
            </xdr:cNvPr>
            <xdr:cNvSpPr txBox="1"/>
          </xdr:nvSpPr>
          <xdr:spPr>
            <a:xfrm>
              <a:off x="1118105" y="7490114"/>
              <a:ext cx="240658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9</a:t>
              </a:r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16C2DBD-1AF0-42ED-B0E7-C3B462F300CF}"/>
                </a:ext>
              </a:extLst>
            </xdr:cNvPr>
            <xdr:cNvSpPr txBox="1"/>
          </xdr:nvSpPr>
          <xdr:spPr>
            <a:xfrm>
              <a:off x="1358764" y="7490114"/>
              <a:ext cx="207841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0</a:t>
              </a:r>
            </a:p>
          </xdr:txBody>
        </xdr:sp>
      </xdr:grpSp>
      <xdr:grpSp>
        <xdr:nvGrpSpPr>
          <xdr:cNvPr id="56087" name="Group 7">
            <a:extLst>
              <a:ext uri="{FF2B5EF4-FFF2-40B4-BE49-F238E27FC236}">
                <a16:creationId xmlns:a16="http://schemas.microsoft.com/office/drawing/2014/main" id="{0C3C5B69-7ABD-309B-DB15-3CB3B8CC8721}"/>
              </a:ext>
            </a:extLst>
          </xdr:cNvPr>
          <xdr:cNvGrpSpPr>
            <a:grpSpLocks/>
          </xdr:cNvGrpSpPr>
        </xdr:nvGrpSpPr>
        <xdr:grpSpPr bwMode="auto">
          <a:xfrm>
            <a:off x="2840181" y="6338454"/>
            <a:ext cx="891886" cy="259772"/>
            <a:chOff x="675409" y="7490114"/>
            <a:chExt cx="891886" cy="259772"/>
          </a:xfrm>
        </xdr:grpSpPr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6BD33079-BE86-49FC-8FBD-2AA92927207B}"/>
                </a:ext>
              </a:extLst>
            </xdr:cNvPr>
            <xdr:cNvSpPr txBox="1"/>
          </xdr:nvSpPr>
          <xdr:spPr>
            <a:xfrm>
              <a:off x="676561" y="7490114"/>
              <a:ext cx="229719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/>
            </a:p>
          </xdr:txBody>
        </xdr:sp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E243398-15A9-4F93-842D-DEE2A224F165}"/>
                </a:ext>
              </a:extLst>
            </xdr:cNvPr>
            <xdr:cNvSpPr txBox="1"/>
          </xdr:nvSpPr>
          <xdr:spPr>
            <a:xfrm>
              <a:off x="906280" y="7490114"/>
              <a:ext cx="207841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/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3C7A5386-F6A5-45F6-843C-58CFB12C2C36}"/>
                </a:ext>
              </a:extLst>
            </xdr:cNvPr>
            <xdr:cNvSpPr txBox="1"/>
          </xdr:nvSpPr>
          <xdr:spPr>
            <a:xfrm>
              <a:off x="1114121" y="7490114"/>
              <a:ext cx="207841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/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19178D41-196F-4482-8B22-8B44B9FD6A8F}"/>
                </a:ext>
              </a:extLst>
            </xdr:cNvPr>
            <xdr:cNvSpPr txBox="1"/>
          </xdr:nvSpPr>
          <xdr:spPr>
            <a:xfrm>
              <a:off x="1321963" y="7490114"/>
              <a:ext cx="240658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/>
            </a:p>
          </xdr:txBody>
        </xdr:sp>
      </xdr:grpSp>
      <xdr:grpSp>
        <xdr:nvGrpSpPr>
          <xdr:cNvPr id="56088" name="Group 8">
            <a:extLst>
              <a:ext uri="{FF2B5EF4-FFF2-40B4-BE49-F238E27FC236}">
                <a16:creationId xmlns:a16="http://schemas.microsoft.com/office/drawing/2014/main" id="{3472E137-47E3-4005-D432-2A0DF34B18E0}"/>
              </a:ext>
            </a:extLst>
          </xdr:cNvPr>
          <xdr:cNvGrpSpPr>
            <a:grpSpLocks/>
          </xdr:cNvGrpSpPr>
        </xdr:nvGrpSpPr>
        <xdr:grpSpPr bwMode="auto">
          <a:xfrm>
            <a:off x="3896590" y="6338454"/>
            <a:ext cx="891886" cy="259772"/>
            <a:chOff x="675409" y="7490114"/>
            <a:chExt cx="891886" cy="259772"/>
          </a:xfrm>
        </xdr:grpSpPr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9369443E-779A-45C0-A241-AC6876A75A85}"/>
                </a:ext>
              </a:extLst>
            </xdr:cNvPr>
            <xdr:cNvSpPr txBox="1"/>
          </xdr:nvSpPr>
          <xdr:spPr>
            <a:xfrm>
              <a:off x="659357" y="7490114"/>
              <a:ext cx="240658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F86D8AFD-8606-4A49-855E-EA22360281E0}"/>
                </a:ext>
              </a:extLst>
            </xdr:cNvPr>
            <xdr:cNvSpPr txBox="1"/>
          </xdr:nvSpPr>
          <xdr:spPr>
            <a:xfrm>
              <a:off x="900015" y="7490114"/>
              <a:ext cx="218780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2A766949-663D-4D77-A3F5-96642590083E}"/>
                </a:ext>
              </a:extLst>
            </xdr:cNvPr>
            <xdr:cNvSpPr txBox="1"/>
          </xdr:nvSpPr>
          <xdr:spPr>
            <a:xfrm>
              <a:off x="1118796" y="7490114"/>
              <a:ext cx="218780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/>
            </a:p>
          </xdr:txBody>
        </xdr:sp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E929DFB7-4F3C-4330-97D1-1F5BB859A338}"/>
                </a:ext>
              </a:extLst>
            </xdr:cNvPr>
            <xdr:cNvSpPr txBox="1"/>
          </xdr:nvSpPr>
          <xdr:spPr>
            <a:xfrm>
              <a:off x="1337576" y="7490114"/>
              <a:ext cx="229719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/>
            </a:p>
          </xdr:txBody>
        </xdr:sp>
      </xdr:grpSp>
    </xdr:grpSp>
    <xdr:clientData/>
  </xdr:twoCellAnchor>
  <xdr:twoCellAnchor>
    <xdr:from>
      <xdr:col>14</xdr:col>
      <xdr:colOff>31750</xdr:colOff>
      <xdr:row>28</xdr:row>
      <xdr:rowOff>277812</xdr:rowOff>
    </xdr:from>
    <xdr:to>
      <xdr:col>19</xdr:col>
      <xdr:colOff>285750</xdr:colOff>
      <xdr:row>28</xdr:row>
      <xdr:rowOff>277812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C4536FF4-20EA-4E84-88B6-D14EBE9A1C64}"/>
            </a:ext>
          </a:extLst>
        </xdr:cNvPr>
        <xdr:cNvCxnSpPr/>
      </xdr:nvCxnSpPr>
      <xdr:spPr>
        <a:xfrm>
          <a:off x="4921250" y="9096375"/>
          <a:ext cx="204787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115888</xdr:colOff>
      <xdr:row>4</xdr:row>
      <xdr:rowOff>269875</xdr:rowOff>
    </xdr:from>
    <xdr:to>
      <xdr:col>22</xdr:col>
      <xdr:colOff>2373</xdr:colOff>
      <xdr:row>4</xdr:row>
      <xdr:rowOff>269875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C568E515-97C0-43F1-B3ED-38C4E722F4B2}"/>
            </a:ext>
          </a:extLst>
        </xdr:cNvPr>
        <xdr:cNvCxnSpPr/>
      </xdr:nvCxnSpPr>
      <xdr:spPr>
        <a:xfrm>
          <a:off x="5373688" y="1444625"/>
          <a:ext cx="228600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</xdr:colOff>
      <xdr:row>3</xdr:row>
      <xdr:rowOff>269874</xdr:rowOff>
    </xdr:from>
    <xdr:to>
      <xdr:col>19</xdr:col>
      <xdr:colOff>285709</xdr:colOff>
      <xdr:row>3</xdr:row>
      <xdr:rowOff>269874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594372B-19F1-48C4-90F6-FB056B7D0936}"/>
            </a:ext>
          </a:extLst>
        </xdr:cNvPr>
        <xdr:cNvCxnSpPr/>
      </xdr:nvCxnSpPr>
      <xdr:spPr>
        <a:xfrm>
          <a:off x="722312" y="1150937"/>
          <a:ext cx="624681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277813</xdr:rowOff>
    </xdr:from>
    <xdr:to>
      <xdr:col>14</xdr:col>
      <xdr:colOff>15875</xdr:colOff>
      <xdr:row>4</xdr:row>
      <xdr:rowOff>277813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F886F77B-368C-4D21-882D-170F8DB42653}"/>
            </a:ext>
          </a:extLst>
        </xdr:cNvPr>
        <xdr:cNvCxnSpPr/>
      </xdr:nvCxnSpPr>
      <xdr:spPr>
        <a:xfrm>
          <a:off x="698500" y="1452563"/>
          <a:ext cx="420687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15875</xdr:colOff>
      <xdr:row>5</xdr:row>
      <xdr:rowOff>261938</xdr:rowOff>
    </xdr:from>
    <xdr:to>
      <xdr:col>14</xdr:col>
      <xdr:colOff>23813</xdr:colOff>
      <xdr:row>5</xdr:row>
      <xdr:rowOff>261938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56CC1607-2127-47E0-898C-FDD1AF7564D4}"/>
            </a:ext>
          </a:extLst>
        </xdr:cNvPr>
        <xdr:cNvCxnSpPr/>
      </xdr:nvCxnSpPr>
      <xdr:spPr>
        <a:xfrm>
          <a:off x="365125" y="1730376"/>
          <a:ext cx="454818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107950</xdr:colOff>
      <xdr:row>5</xdr:row>
      <xdr:rowOff>261937</xdr:rowOff>
    </xdr:from>
    <xdr:to>
      <xdr:col>22</xdr:col>
      <xdr:colOff>3960</xdr:colOff>
      <xdr:row>5</xdr:row>
      <xdr:rowOff>261937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4C0F474D-1AF9-45C1-9FA2-A69995E3A1BB}"/>
            </a:ext>
          </a:extLst>
        </xdr:cNvPr>
        <xdr:cNvCxnSpPr/>
      </xdr:nvCxnSpPr>
      <xdr:spPr>
        <a:xfrm>
          <a:off x="5365750" y="1730375"/>
          <a:ext cx="228600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77788</xdr:colOff>
      <xdr:row>7</xdr:row>
      <xdr:rowOff>254000</xdr:rowOff>
    </xdr:from>
    <xdr:to>
      <xdr:col>19</xdr:col>
      <xdr:colOff>293564</xdr:colOff>
      <xdr:row>7</xdr:row>
      <xdr:rowOff>254000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E8EF235C-7417-4434-B037-1FBD41B16C35}"/>
            </a:ext>
          </a:extLst>
        </xdr:cNvPr>
        <xdr:cNvCxnSpPr/>
      </xdr:nvCxnSpPr>
      <xdr:spPr>
        <a:xfrm>
          <a:off x="4627563" y="2309813"/>
          <a:ext cx="234950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69851</xdr:colOff>
      <xdr:row>8</xdr:row>
      <xdr:rowOff>246063</xdr:rowOff>
    </xdr:from>
    <xdr:to>
      <xdr:col>21</xdr:col>
      <xdr:colOff>138058</xdr:colOff>
      <xdr:row>8</xdr:row>
      <xdr:rowOff>246063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D2344BA-39DD-41C6-944F-19860672AFDF}"/>
            </a:ext>
          </a:extLst>
        </xdr:cNvPr>
        <xdr:cNvCxnSpPr/>
      </xdr:nvCxnSpPr>
      <xdr:spPr>
        <a:xfrm>
          <a:off x="6016626" y="2595563"/>
          <a:ext cx="1627187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115888</xdr:colOff>
      <xdr:row>8</xdr:row>
      <xdr:rowOff>254000</xdr:rowOff>
    </xdr:from>
    <xdr:to>
      <xdr:col>16</xdr:col>
      <xdr:colOff>15730</xdr:colOff>
      <xdr:row>8</xdr:row>
      <xdr:rowOff>254000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427FC523-AADD-4C6F-B660-59506CD05BB9}"/>
            </a:ext>
          </a:extLst>
        </xdr:cNvPr>
        <xdr:cNvCxnSpPr/>
      </xdr:nvCxnSpPr>
      <xdr:spPr>
        <a:xfrm>
          <a:off x="3976688" y="2603500"/>
          <a:ext cx="162718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269874</xdr:rowOff>
    </xdr:from>
    <xdr:to>
      <xdr:col>5</xdr:col>
      <xdr:colOff>293592</xdr:colOff>
      <xdr:row>9</xdr:row>
      <xdr:rowOff>269874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599DC3A5-CCF1-4BDB-9C2F-292F5D4304A7}"/>
            </a:ext>
          </a:extLst>
        </xdr:cNvPr>
        <xdr:cNvCxnSpPr/>
      </xdr:nvCxnSpPr>
      <xdr:spPr>
        <a:xfrm>
          <a:off x="698500" y="2913062"/>
          <a:ext cx="138906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15875</xdr:colOff>
      <xdr:row>9</xdr:row>
      <xdr:rowOff>269874</xdr:rowOff>
    </xdr:from>
    <xdr:to>
      <xdr:col>17</xdr:col>
      <xdr:colOff>279267</xdr:colOff>
      <xdr:row>9</xdr:row>
      <xdr:rowOff>269874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1BF522B1-9534-40F2-AE6A-047D5067B312}"/>
            </a:ext>
          </a:extLst>
        </xdr:cNvPr>
        <xdr:cNvCxnSpPr/>
      </xdr:nvCxnSpPr>
      <xdr:spPr>
        <a:xfrm>
          <a:off x="2460625" y="2913062"/>
          <a:ext cx="379412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254000</xdr:rowOff>
    </xdr:from>
    <xdr:to>
      <xdr:col>12</xdr:col>
      <xdr:colOff>31751</xdr:colOff>
      <xdr:row>7</xdr:row>
      <xdr:rowOff>254000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7AEF032C-B435-4AE1-B825-2D41CDF6CD3C}"/>
            </a:ext>
          </a:extLst>
        </xdr:cNvPr>
        <xdr:cNvCxnSpPr/>
      </xdr:nvCxnSpPr>
      <xdr:spPr>
        <a:xfrm>
          <a:off x="2794000" y="2309813"/>
          <a:ext cx="1428751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8</xdr:row>
          <xdr:rowOff>304800</xdr:rowOff>
        </xdr:from>
        <xdr:to>
          <xdr:col>4</xdr:col>
          <xdr:colOff>257175</xdr:colOff>
          <xdr:row>10</xdr:row>
          <xdr:rowOff>19050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C1068D0E-8097-2609-1568-E121872C1D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9</xdr:row>
          <xdr:rowOff>257175</xdr:rowOff>
        </xdr:from>
        <xdr:to>
          <xdr:col>4</xdr:col>
          <xdr:colOff>257175</xdr:colOff>
          <xdr:row>11</xdr:row>
          <xdr:rowOff>57150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B93212E1-85C4-AD7E-570E-CD3383463E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129686</xdr:colOff>
          <xdr:row>13</xdr:row>
          <xdr:rowOff>2934</xdr:rowOff>
        </xdr:from>
        <xdr:to>
          <xdr:col>3</xdr:col>
          <xdr:colOff>305532</xdr:colOff>
          <xdr:row>15</xdr:row>
          <xdr:rowOff>153880</xdr:rowOff>
        </xdr:to>
        <xdr:grpSp>
          <xdr:nvGrpSpPr>
            <xdr:cNvPr id="7401" name="Group 1">
              <a:extLst>
                <a:ext uri="{FF2B5EF4-FFF2-40B4-BE49-F238E27FC236}">
                  <a16:creationId xmlns:a16="http://schemas.microsoft.com/office/drawing/2014/main" id="{7914C87A-A534-A6FC-3EDF-D40E42198EB3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72661" y="4012959"/>
              <a:ext cx="175846" cy="760546"/>
              <a:chOff x="1338263" y="3964299"/>
              <a:chExt cx="239315" cy="733962"/>
            </a:xfrm>
          </xdr:grpSpPr>
          <xdr:sp macro="" textlink="">
            <xdr:nvSpPr>
              <xdr:cNvPr id="7172" name="Check Box 4" hidden="1">
                <a:extLst>
                  <a:ext uri="{63B3BB69-23CF-44E3-9099-C40C66FF867C}">
                    <a14:compatExt spid="_x0000_s7172"/>
                  </a:ext>
                  <a:ext uri="{FF2B5EF4-FFF2-40B4-BE49-F238E27FC236}">
                    <a16:creationId xmlns:a16="http://schemas.microsoft.com/office/drawing/2014/main" id="{324EC165-FB0C-A507-B941-7D408D2E7B18}"/>
                  </a:ext>
                </a:extLst>
              </xdr:cNvPr>
              <xdr:cNvSpPr/>
            </xdr:nvSpPr>
            <xdr:spPr bwMode="auto">
              <a:xfrm>
                <a:off x="1338263" y="3964299"/>
                <a:ext cx="239315" cy="4213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7173" name="Check Box 5" hidden="1">
                <a:extLst>
                  <a:ext uri="{63B3BB69-23CF-44E3-9099-C40C66FF867C}">
                    <a14:compatExt spid="_x0000_s7173"/>
                  </a:ext>
                  <a:ext uri="{FF2B5EF4-FFF2-40B4-BE49-F238E27FC236}">
                    <a16:creationId xmlns:a16="http://schemas.microsoft.com/office/drawing/2014/main" id="{1B73AFDD-10B7-63EB-473C-D210F54E0B5B}"/>
                  </a:ext>
                </a:extLst>
              </xdr:cNvPr>
              <xdr:cNvSpPr/>
            </xdr:nvSpPr>
            <xdr:spPr bwMode="auto">
              <a:xfrm>
                <a:off x="1338263" y="4250883"/>
                <a:ext cx="239315" cy="4473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</xdr:col>
      <xdr:colOff>23813</xdr:colOff>
      <xdr:row>2</xdr:row>
      <xdr:rowOff>2069</xdr:rowOff>
    </xdr:from>
    <xdr:to>
      <xdr:col>22</xdr:col>
      <xdr:colOff>242044</xdr:colOff>
      <xdr:row>2</xdr:row>
      <xdr:rowOff>2069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85F2852-9E05-4F08-89D8-8192C9F4AB71}"/>
            </a:ext>
          </a:extLst>
        </xdr:cNvPr>
        <xdr:cNvCxnSpPr/>
      </xdr:nvCxnSpPr>
      <xdr:spPr>
        <a:xfrm>
          <a:off x="338138" y="637313"/>
          <a:ext cx="6866684" cy="0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209550</xdr:rowOff>
        </xdr:from>
        <xdr:to>
          <xdr:col>2</xdr:col>
          <xdr:colOff>0</xdr:colOff>
          <xdr:row>20</xdr:row>
          <xdr:rowOff>28575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2A106997-8A51-3093-6524-ACC2447F42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17</xdr:row>
          <xdr:rowOff>209550</xdr:rowOff>
        </xdr:from>
        <xdr:to>
          <xdr:col>2</xdr:col>
          <xdr:colOff>542925</xdr:colOff>
          <xdr:row>20</xdr:row>
          <xdr:rowOff>28575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45E0BB14-68F0-F64F-42E9-7556F87775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219075</xdr:rowOff>
        </xdr:from>
        <xdr:to>
          <xdr:col>1</xdr:col>
          <xdr:colOff>266700</xdr:colOff>
          <xdr:row>29</xdr:row>
          <xdr:rowOff>123825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CF065AD9-F6ED-87ED-7F9F-FBBE242298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27</xdr:row>
          <xdr:rowOff>219075</xdr:rowOff>
        </xdr:from>
        <xdr:to>
          <xdr:col>2</xdr:col>
          <xdr:colOff>542925</xdr:colOff>
          <xdr:row>29</xdr:row>
          <xdr:rowOff>114300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7ACEF5C9-C0C0-AA77-6203-29835382E4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209550</xdr:rowOff>
        </xdr:from>
        <xdr:to>
          <xdr:col>2</xdr:col>
          <xdr:colOff>0</xdr:colOff>
          <xdr:row>20</xdr:row>
          <xdr:rowOff>28575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D71D72AF-2616-D198-DBD6-F197EEE008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17</xdr:row>
          <xdr:rowOff>209550</xdr:rowOff>
        </xdr:from>
        <xdr:to>
          <xdr:col>2</xdr:col>
          <xdr:colOff>542925</xdr:colOff>
          <xdr:row>20</xdr:row>
          <xdr:rowOff>28575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D4D6B16B-2BC7-0D82-2426-450D64EE1E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219075</xdr:rowOff>
        </xdr:from>
        <xdr:to>
          <xdr:col>1</xdr:col>
          <xdr:colOff>266700</xdr:colOff>
          <xdr:row>29</xdr:row>
          <xdr:rowOff>123825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FFF1F342-EDC1-8C0D-3A01-8D4C75BBE6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27</xdr:row>
          <xdr:rowOff>219075</xdr:rowOff>
        </xdr:from>
        <xdr:to>
          <xdr:col>2</xdr:col>
          <xdr:colOff>542925</xdr:colOff>
          <xdr:row>29</xdr:row>
          <xdr:rowOff>114300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85426B25-0FD0-855A-C3ED-E46018A99B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209550</xdr:rowOff>
        </xdr:from>
        <xdr:to>
          <xdr:col>2</xdr:col>
          <xdr:colOff>0</xdr:colOff>
          <xdr:row>20</xdr:row>
          <xdr:rowOff>28575</xdr:rowOff>
        </xdr:to>
        <xdr:sp macro="" textlink="">
          <xdr:nvSpPr>
            <xdr:cNvPr id="52225" name="Check Box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7182243E-7763-E6CF-8F4C-425083D0A5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17</xdr:row>
          <xdr:rowOff>209550</xdr:rowOff>
        </xdr:from>
        <xdr:to>
          <xdr:col>2</xdr:col>
          <xdr:colOff>542925</xdr:colOff>
          <xdr:row>20</xdr:row>
          <xdr:rowOff>28575</xdr:rowOff>
        </xdr:to>
        <xdr:sp macro="" textlink="">
          <xdr:nvSpPr>
            <xdr:cNvPr id="52226" name="Check Box 2" hidden="1">
              <a:extLst>
                <a:ext uri="{63B3BB69-23CF-44E3-9099-C40C66FF867C}">
                  <a14:compatExt spid="_x0000_s52226"/>
                </a:ext>
                <a:ext uri="{FF2B5EF4-FFF2-40B4-BE49-F238E27FC236}">
                  <a16:creationId xmlns:a16="http://schemas.microsoft.com/office/drawing/2014/main" id="{4603698E-D79B-0E7F-EC90-83238B489F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219075</xdr:rowOff>
        </xdr:from>
        <xdr:to>
          <xdr:col>1</xdr:col>
          <xdr:colOff>266700</xdr:colOff>
          <xdr:row>29</xdr:row>
          <xdr:rowOff>123825</xdr:rowOff>
        </xdr:to>
        <xdr:sp macro="" textlink="">
          <xdr:nvSpPr>
            <xdr:cNvPr id="52227" name="Check Box 3" hidden="1">
              <a:extLst>
                <a:ext uri="{63B3BB69-23CF-44E3-9099-C40C66FF867C}">
                  <a14:compatExt spid="_x0000_s52227"/>
                </a:ext>
                <a:ext uri="{FF2B5EF4-FFF2-40B4-BE49-F238E27FC236}">
                  <a16:creationId xmlns:a16="http://schemas.microsoft.com/office/drawing/2014/main" id="{48C2677D-4924-399A-7D2C-BA5F86D57D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27</xdr:row>
          <xdr:rowOff>219075</xdr:rowOff>
        </xdr:from>
        <xdr:to>
          <xdr:col>2</xdr:col>
          <xdr:colOff>542925</xdr:colOff>
          <xdr:row>29</xdr:row>
          <xdr:rowOff>114300</xdr:rowOff>
        </xdr:to>
        <xdr:sp macro="" textlink="">
          <xdr:nvSpPr>
            <xdr:cNvPr id="52228" name="Check Box 4" hidden="1">
              <a:extLst>
                <a:ext uri="{63B3BB69-23CF-44E3-9099-C40C66FF867C}">
                  <a14:compatExt spid="_x0000_s52228"/>
                </a:ext>
                <a:ext uri="{FF2B5EF4-FFF2-40B4-BE49-F238E27FC236}">
                  <a16:creationId xmlns:a16="http://schemas.microsoft.com/office/drawing/2014/main" id="{90EDFB2D-537B-CD63-8E3B-5ACA58939F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84427445-db00-4957-8029-5cc376a72463\&#3626;&#3633;&#3597;&#3597;&#3634;&#3585;&#3634;&#3619;&#3618;&#3639;&#3617;&#3648;&#3591;&#3636;&#3609;-e-Pay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ัญญาการยืมเงิน (หน้า)"/>
      <sheetName val="สัญญาการยืมเงิน (หลัง)"/>
    </sheetNames>
    <sheetDataSet>
      <sheetData sheetId="0">
        <row r="27">
          <cell r="H27" t="str">
            <v>กรุงศรีฯ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7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71.xml"/><Relationship Id="rId5" Type="http://schemas.openxmlformats.org/officeDocument/2006/relationships/ctrlProp" Target="../ctrlProps/ctrlProp70.xml"/><Relationship Id="rId4" Type="http://schemas.openxmlformats.org/officeDocument/2006/relationships/ctrlProp" Target="../ctrlProps/ctrlProp6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76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75.xml"/><Relationship Id="rId5" Type="http://schemas.openxmlformats.org/officeDocument/2006/relationships/ctrlProp" Target="../ctrlProps/ctrlProp74.xml"/><Relationship Id="rId4" Type="http://schemas.openxmlformats.org/officeDocument/2006/relationships/ctrlProp" Target="../ctrlProps/ctrlProp7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80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79.xml"/><Relationship Id="rId5" Type="http://schemas.openxmlformats.org/officeDocument/2006/relationships/ctrlProp" Target="../ctrlProps/ctrlProp78.xml"/><Relationship Id="rId4" Type="http://schemas.openxmlformats.org/officeDocument/2006/relationships/ctrlProp" Target="../ctrlProps/ctrlProp77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omments" Target="../comments7.xml"/><Relationship Id="rId3" Type="http://schemas.openxmlformats.org/officeDocument/2006/relationships/vmlDrawing" Target="../drawings/vmlDrawing13.vml"/><Relationship Id="rId7" Type="http://schemas.openxmlformats.org/officeDocument/2006/relationships/ctrlProp" Target="../ctrlProps/ctrlProp8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83.xml"/><Relationship Id="rId5" Type="http://schemas.openxmlformats.org/officeDocument/2006/relationships/ctrlProp" Target="../ctrlProps/ctrlProp82.xml"/><Relationship Id="rId4" Type="http://schemas.openxmlformats.org/officeDocument/2006/relationships/ctrlProp" Target="../ctrlProps/ctrlProp81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mments" Target="../comments8.xml"/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88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87.xml"/><Relationship Id="rId5" Type="http://schemas.openxmlformats.org/officeDocument/2006/relationships/ctrlProp" Target="../ctrlProps/ctrlProp86.xml"/><Relationship Id="rId4" Type="http://schemas.openxmlformats.org/officeDocument/2006/relationships/ctrlProp" Target="../ctrlProps/ctrlProp8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9.xml"/><Relationship Id="rId7" Type="http://schemas.openxmlformats.org/officeDocument/2006/relationships/comments" Target="../comments9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5.xml"/><Relationship Id="rId6" Type="http://schemas.openxmlformats.org/officeDocument/2006/relationships/ctrlProp" Target="../ctrlProps/ctrlProp92.xml"/><Relationship Id="rId5" Type="http://schemas.openxmlformats.org/officeDocument/2006/relationships/ctrlProp" Target="../ctrlProps/ctrlProp91.xml"/><Relationship Id="rId4" Type="http://schemas.openxmlformats.org/officeDocument/2006/relationships/ctrlProp" Target="../ctrlProps/ctrlProp9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0" Type="http://schemas.openxmlformats.org/officeDocument/2006/relationships/ctrlProp" Target="../ctrlProps/ctrlProp3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1.xml"/><Relationship Id="rId5" Type="http://schemas.openxmlformats.org/officeDocument/2006/relationships/ctrlProp" Target="../ctrlProps/ctrlProp40.xml"/><Relationship Id="rId10" Type="http://schemas.openxmlformats.org/officeDocument/2006/relationships/comments" Target="../comments3.xml"/><Relationship Id="rId4" Type="http://schemas.openxmlformats.org/officeDocument/2006/relationships/ctrlProp" Target="../ctrlProps/ctrlProp39.xml"/><Relationship Id="rId9" Type="http://schemas.openxmlformats.org/officeDocument/2006/relationships/ctrlProp" Target="../ctrlProps/ctrlProp4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8.xml"/><Relationship Id="rId12" Type="http://schemas.openxmlformats.org/officeDocument/2006/relationships/comments" Target="../comment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7.xml"/><Relationship Id="rId11" Type="http://schemas.openxmlformats.org/officeDocument/2006/relationships/ctrlProp" Target="../ctrlProps/ctrlProp52.xml"/><Relationship Id="rId5" Type="http://schemas.openxmlformats.org/officeDocument/2006/relationships/ctrlProp" Target="../ctrlProps/ctrlProp46.xml"/><Relationship Id="rId10" Type="http://schemas.openxmlformats.org/officeDocument/2006/relationships/ctrlProp" Target="../ctrlProps/ctrlProp51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5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5.xml"/><Relationship Id="rId5" Type="http://schemas.openxmlformats.org/officeDocument/2006/relationships/ctrlProp" Target="../ctrlProps/ctrlProp54.xml"/><Relationship Id="rId4" Type="http://schemas.openxmlformats.org/officeDocument/2006/relationships/ctrlProp" Target="../ctrlProps/ctrlProp5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60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59.xml"/><Relationship Id="rId5" Type="http://schemas.openxmlformats.org/officeDocument/2006/relationships/ctrlProp" Target="../ctrlProps/ctrlProp58.xml"/><Relationship Id="rId4" Type="http://schemas.openxmlformats.org/officeDocument/2006/relationships/ctrlProp" Target="../ctrlProps/ctrlProp5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6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63.xml"/><Relationship Id="rId5" Type="http://schemas.openxmlformats.org/officeDocument/2006/relationships/ctrlProp" Target="../ctrlProps/ctrlProp62.xml"/><Relationship Id="rId4" Type="http://schemas.openxmlformats.org/officeDocument/2006/relationships/ctrlProp" Target="../ctrlProps/ctrlProp6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6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67.xml"/><Relationship Id="rId5" Type="http://schemas.openxmlformats.org/officeDocument/2006/relationships/ctrlProp" Target="../ctrlProps/ctrlProp66.xml"/><Relationship Id="rId4" Type="http://schemas.openxmlformats.org/officeDocument/2006/relationships/ctrlProp" Target="../ctrlProps/ctrlProp6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M39"/>
  <sheetViews>
    <sheetView showGridLines="0" tabSelected="1" topLeftCell="A7" zoomScale="140" zoomScaleNormal="140" workbookViewId="0">
      <selection activeCell="AP19" sqref="AP19"/>
    </sheetView>
  </sheetViews>
  <sheetFormatPr defaultColWidth="3.625" defaultRowHeight="18" customHeight="1"/>
  <cols>
    <col min="1" max="1" width="3.625" style="26"/>
    <col min="2" max="2" width="3.25" style="26" customWidth="1"/>
    <col min="3" max="3" width="4" style="26" customWidth="1"/>
    <col min="4" max="5" width="3.375" style="26" customWidth="1"/>
    <col min="6" max="6" width="2.25" style="26" customWidth="1"/>
    <col min="7" max="7" width="1.625" style="26" customWidth="1"/>
    <col min="8" max="8" width="3.625" style="26"/>
    <col min="9" max="9" width="4" style="26" customWidth="1"/>
    <col min="10" max="13" width="3.625" style="26"/>
    <col min="14" max="14" width="9.125" style="26" customWidth="1"/>
    <col min="15" max="15" width="3.625" style="26"/>
    <col min="16" max="16" width="4.25" style="26" customWidth="1"/>
    <col min="17" max="17" width="2.875" style="26" customWidth="1"/>
    <col min="18" max="18" width="3.875" style="26" customWidth="1"/>
    <col min="19" max="19" width="4.625" style="26" customWidth="1"/>
    <col min="20" max="21" width="4.125" style="26" customWidth="1"/>
    <col min="22" max="23" width="3.375" style="26" customWidth="1"/>
    <col min="24" max="24" width="3.875" style="26" customWidth="1"/>
    <col min="25" max="25" width="4.25" style="26" customWidth="1"/>
    <col min="26" max="26" width="4.625" style="26" customWidth="1"/>
    <col min="27" max="27" width="4.125" style="27" customWidth="1"/>
    <col min="28" max="31" width="3.625" style="26"/>
    <col min="32" max="32" width="6.375" style="26" bestFit="1" customWidth="1"/>
    <col min="33" max="33" width="3.625" style="26"/>
    <col min="34" max="34" width="11.875" style="26" bestFit="1" customWidth="1"/>
    <col min="35" max="35" width="3.625" style="26"/>
    <col min="36" max="36" width="6.375" style="26" bestFit="1" customWidth="1"/>
    <col min="37" max="16384" width="3.625" style="26"/>
  </cols>
  <sheetData>
    <row r="1" spans="1:39" ht="9.9499999999999993" customHeight="1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39" ht="17.100000000000001" customHeight="1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8"/>
      <c r="AA2" s="29" t="s">
        <v>1</v>
      </c>
      <c r="AB2" s="30"/>
      <c r="AC2" s="30"/>
      <c r="AD2" s="30"/>
      <c r="AE2" s="31"/>
      <c r="AF2" s="31"/>
      <c r="AG2" s="31"/>
      <c r="AH2" s="31"/>
    </row>
    <row r="3" spans="1:39" ht="9.9499999999999993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8"/>
      <c r="AA3" s="27" t="s">
        <v>2</v>
      </c>
      <c r="AB3" s="28"/>
    </row>
    <row r="4" spans="1:39" ht="9.9499999999999993" customHeight="1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8"/>
      <c r="AB4" s="28"/>
    </row>
    <row r="5" spans="1:39" ht="21" customHeight="1">
      <c r="A5" s="216" t="s">
        <v>3</v>
      </c>
      <c r="B5" s="216"/>
      <c r="C5" s="216"/>
      <c r="D5" s="229" t="s">
        <v>4</v>
      </c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6" t="s">
        <v>5</v>
      </c>
      <c r="S5" s="210" t="s">
        <v>6</v>
      </c>
      <c r="T5" s="210"/>
      <c r="U5" s="210"/>
      <c r="V5" s="210"/>
      <c r="W5" s="210"/>
      <c r="X5" s="210"/>
      <c r="Y5" s="210"/>
      <c r="AA5" s="27" t="s">
        <v>7</v>
      </c>
      <c r="AE5" s="26" t="s">
        <v>7</v>
      </c>
    </row>
    <row r="6" spans="1:39" ht="20.25" customHeight="1">
      <c r="A6" s="216" t="s">
        <v>8</v>
      </c>
      <c r="B6" s="216"/>
      <c r="C6" s="235">
        <v>649</v>
      </c>
      <c r="D6" s="235"/>
      <c r="E6" s="32" t="s">
        <v>9</v>
      </c>
      <c r="F6" s="33" t="s">
        <v>10</v>
      </c>
      <c r="G6" s="441"/>
      <c r="H6" s="441"/>
      <c r="I6" s="441"/>
      <c r="N6" s="34" t="s">
        <v>11</v>
      </c>
      <c r="O6" s="225"/>
      <c r="P6" s="225"/>
      <c r="Q6" s="225"/>
      <c r="R6" s="225"/>
      <c r="S6" s="225"/>
      <c r="T6" s="225"/>
      <c r="U6" s="35"/>
      <c r="V6" s="35"/>
      <c r="W6" s="35"/>
      <c r="X6" s="35"/>
      <c r="Y6" s="35"/>
      <c r="Z6" s="35"/>
      <c r="AA6" s="36" t="s">
        <v>12</v>
      </c>
      <c r="AB6" s="35"/>
      <c r="AC6" s="26" t="s">
        <v>13</v>
      </c>
      <c r="AD6" s="26" t="s">
        <v>14</v>
      </c>
    </row>
    <row r="7" spans="1:39" ht="8.1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</row>
    <row r="8" spans="1:39" ht="21.95" customHeight="1">
      <c r="A8" s="216" t="s">
        <v>15</v>
      </c>
      <c r="B8" s="216"/>
      <c r="C8" s="34" t="s">
        <v>16</v>
      </c>
      <c r="AA8" s="36" t="s">
        <v>12</v>
      </c>
      <c r="AC8" s="26" t="s">
        <v>17</v>
      </c>
      <c r="AD8" s="26" t="s">
        <v>18</v>
      </c>
    </row>
    <row r="9" spans="1:39" ht="8.1" customHeigh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</row>
    <row r="10" spans="1:39" ht="21.95" customHeight="1">
      <c r="A10" s="216" t="s">
        <v>19</v>
      </c>
      <c r="B10" s="216"/>
      <c r="C10" s="224" t="s">
        <v>20</v>
      </c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37"/>
      <c r="AA10" s="38"/>
      <c r="AB10" s="37"/>
      <c r="AD10" s="26" t="s">
        <v>21</v>
      </c>
      <c r="AF10" s="39" t="s">
        <v>22</v>
      </c>
      <c r="AH10" s="26" t="s">
        <v>23</v>
      </c>
      <c r="AJ10" s="234">
        <v>42370</v>
      </c>
      <c r="AK10" s="234"/>
      <c r="AL10" s="234"/>
    </row>
    <row r="11" spans="1:39" ht="8.1" customHeight="1">
      <c r="A11" s="210"/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</row>
    <row r="12" spans="1:39" ht="21.95" customHeight="1">
      <c r="A12" s="210"/>
      <c r="B12" s="210"/>
      <c r="C12" s="34" t="s">
        <v>24</v>
      </c>
      <c r="D12" s="212" t="s">
        <v>25</v>
      </c>
      <c r="E12" s="212"/>
      <c r="F12" s="212"/>
      <c r="G12" s="34"/>
      <c r="H12" s="215"/>
      <c r="I12" s="215"/>
      <c r="J12" s="215"/>
      <c r="K12" s="215"/>
      <c r="L12" s="215"/>
      <c r="M12" s="215"/>
      <c r="N12" s="215"/>
      <c r="O12" s="34" t="s">
        <v>26</v>
      </c>
      <c r="Q12" s="212"/>
      <c r="R12" s="212"/>
      <c r="S12" s="212"/>
      <c r="T12" s="212"/>
      <c r="U12" s="212"/>
      <c r="V12" s="212"/>
      <c r="W12" s="212"/>
      <c r="X12" s="212"/>
      <c r="Y12" s="212"/>
      <c r="AA12" s="27" t="s">
        <v>27</v>
      </c>
      <c r="AC12" s="26" t="s">
        <v>28</v>
      </c>
      <c r="AD12" s="36" t="s">
        <v>12</v>
      </c>
      <c r="AF12" s="26" t="s">
        <v>29</v>
      </c>
      <c r="AH12" s="26" t="s">
        <v>30</v>
      </c>
    </row>
    <row r="13" spans="1:39" ht="21.95" customHeight="1">
      <c r="A13" s="216" t="s">
        <v>31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34"/>
      <c r="AA13" s="26" t="s">
        <v>32</v>
      </c>
      <c r="AB13" s="40"/>
      <c r="AC13" s="40"/>
      <c r="AD13" s="40"/>
      <c r="AE13" s="40" t="s">
        <v>33</v>
      </c>
      <c r="AG13" s="40"/>
      <c r="AH13" s="40"/>
      <c r="AM13" s="40"/>
    </row>
    <row r="14" spans="1:39" ht="21.95" customHeight="1">
      <c r="A14" s="34"/>
      <c r="B14" s="216" t="s">
        <v>34</v>
      </c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34"/>
      <c r="AA14" s="41"/>
      <c r="AB14" s="42" t="s">
        <v>35</v>
      </c>
      <c r="AE14" s="43"/>
      <c r="AG14" s="26" t="s">
        <v>36</v>
      </c>
      <c r="AI14" s="27" t="s">
        <v>37</v>
      </c>
    </row>
    <row r="15" spans="1:39" ht="21.95" customHeight="1">
      <c r="A15" s="34" t="s">
        <v>7</v>
      </c>
      <c r="B15" s="220" t="s">
        <v>38</v>
      </c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43"/>
      <c r="AA15" s="41"/>
      <c r="AB15" s="42" t="s">
        <v>39</v>
      </c>
      <c r="AG15" s="26" t="s">
        <v>40</v>
      </c>
      <c r="AI15" s="27" t="s">
        <v>41</v>
      </c>
    </row>
    <row r="16" spans="1:39" ht="21.95" customHeight="1">
      <c r="A16" s="34"/>
      <c r="B16" s="220" t="s">
        <v>42</v>
      </c>
      <c r="C16" s="220"/>
      <c r="D16" s="220"/>
      <c r="E16" s="220"/>
      <c r="F16" s="220"/>
      <c r="G16" s="220"/>
      <c r="H16" s="220"/>
      <c r="I16" s="43"/>
      <c r="J16" s="44"/>
      <c r="K16" s="44"/>
      <c r="L16" s="44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1"/>
      <c r="AB16" s="42" t="s">
        <v>42</v>
      </c>
      <c r="AG16" s="26" t="s">
        <v>40</v>
      </c>
      <c r="AI16" s="27" t="s">
        <v>43</v>
      </c>
    </row>
    <row r="17" spans="1:36" ht="21.95" customHeight="1">
      <c r="A17" s="34"/>
      <c r="B17" s="220" t="s">
        <v>44</v>
      </c>
      <c r="C17" s="220"/>
      <c r="D17" s="220"/>
      <c r="E17" s="220"/>
      <c r="F17" s="220"/>
      <c r="G17" s="220"/>
      <c r="H17" s="26" t="s">
        <v>45</v>
      </c>
      <c r="I17" s="26" t="s">
        <v>46</v>
      </c>
      <c r="J17" s="43"/>
      <c r="K17" s="43"/>
      <c r="L17" s="26" t="s">
        <v>47</v>
      </c>
      <c r="O17" s="220" t="s">
        <v>48</v>
      </c>
      <c r="P17" s="220"/>
      <c r="R17" s="228" t="s">
        <v>49</v>
      </c>
      <c r="S17" s="228"/>
      <c r="T17" s="228"/>
      <c r="U17" s="223" t="s">
        <v>50</v>
      </c>
      <c r="V17" s="223"/>
      <c r="W17" s="223"/>
      <c r="X17" s="223"/>
      <c r="Y17" s="223"/>
      <c r="Z17" s="43"/>
      <c r="AB17" s="26" t="s">
        <v>51</v>
      </c>
      <c r="AG17" s="26" t="s">
        <v>40</v>
      </c>
      <c r="AI17" s="27" t="s">
        <v>52</v>
      </c>
    </row>
    <row r="18" spans="1:36" ht="21.95" customHeight="1">
      <c r="A18" s="26" t="s">
        <v>7</v>
      </c>
      <c r="B18" s="26" t="s">
        <v>53</v>
      </c>
      <c r="E18" s="40"/>
      <c r="F18" s="40" t="s">
        <v>7</v>
      </c>
      <c r="G18" s="40"/>
      <c r="H18" s="40"/>
      <c r="I18" s="40"/>
      <c r="J18" s="44"/>
      <c r="K18" s="44"/>
      <c r="L18" s="40"/>
      <c r="M18" s="40"/>
      <c r="N18" s="44"/>
      <c r="O18" s="44"/>
      <c r="P18" s="44"/>
      <c r="Q18" s="40"/>
      <c r="R18" s="44"/>
      <c r="S18" s="40"/>
      <c r="T18" s="40"/>
      <c r="U18" s="40"/>
      <c r="V18" s="40"/>
      <c r="W18" s="40"/>
      <c r="X18" s="40"/>
      <c r="Y18" s="40"/>
      <c r="AA18" s="41"/>
      <c r="AB18" s="42" t="s">
        <v>54</v>
      </c>
      <c r="AG18" s="26" t="s">
        <v>40</v>
      </c>
      <c r="AI18" s="26" t="s">
        <v>55</v>
      </c>
    </row>
    <row r="19" spans="1:36" ht="21.95" customHeight="1">
      <c r="A19" s="229" t="s">
        <v>56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AA19" s="46" t="s">
        <v>57</v>
      </c>
      <c r="AB19" s="46"/>
      <c r="AC19" s="47"/>
      <c r="AD19" s="47" t="s">
        <v>58</v>
      </c>
      <c r="AE19" s="47"/>
      <c r="AF19" s="47"/>
      <c r="AG19" s="47"/>
      <c r="AH19" s="47"/>
      <c r="AI19" s="47"/>
      <c r="AJ19" s="47"/>
    </row>
    <row r="20" spans="1:36" ht="21.95" customHeight="1">
      <c r="A20" s="216" t="s">
        <v>7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43"/>
      <c r="AA20" s="41"/>
      <c r="AB20" s="42"/>
    </row>
    <row r="21" spans="1:36" ht="21.95" customHeight="1">
      <c r="A21" s="26" t="s">
        <v>59</v>
      </c>
      <c r="D21" s="221"/>
      <c r="E21" s="221"/>
      <c r="F21" s="221"/>
      <c r="G21" s="221"/>
      <c r="H21" s="221"/>
      <c r="I21" s="221"/>
      <c r="J21" s="48"/>
      <c r="K21" s="33" t="s">
        <v>60</v>
      </c>
      <c r="L21" s="33"/>
      <c r="M21" s="222"/>
      <c r="N21" s="222"/>
      <c r="O21" s="222"/>
      <c r="P21" s="222"/>
      <c r="Q21" s="222"/>
      <c r="R21" s="210" t="s">
        <v>61</v>
      </c>
      <c r="S21" s="210"/>
      <c r="T21" s="236"/>
      <c r="U21" s="236"/>
      <c r="V21" s="236"/>
      <c r="W21" s="236"/>
      <c r="X21" s="236"/>
      <c r="Y21" s="236"/>
      <c r="Z21" s="33"/>
      <c r="AA21" s="41" t="s">
        <v>12</v>
      </c>
      <c r="AB21" s="42"/>
      <c r="AC21" s="26" t="s">
        <v>62</v>
      </c>
      <c r="AF21" s="26" t="s">
        <v>63</v>
      </c>
    </row>
    <row r="22" spans="1:36" ht="21.95" customHeight="1">
      <c r="A22" s="229" t="s">
        <v>64</v>
      </c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33"/>
      <c r="AA22" s="41"/>
      <c r="AB22" s="43" t="s">
        <v>7</v>
      </c>
      <c r="AF22" s="26" t="s">
        <v>65</v>
      </c>
    </row>
    <row r="23" spans="1:36" ht="21.95" customHeight="1">
      <c r="A23" s="26" t="s">
        <v>66</v>
      </c>
      <c r="D23" s="48"/>
      <c r="E23" s="48"/>
      <c r="F23" s="48"/>
      <c r="G23" s="218">
        <f>'สัญญาการยืมเงิน (หน้า)'!AD23</f>
        <v>0</v>
      </c>
      <c r="H23" s="218"/>
      <c r="I23" s="218"/>
      <c r="J23" s="218"/>
      <c r="K23" s="218"/>
      <c r="L23" s="49"/>
      <c r="M23" s="33" t="s">
        <v>67</v>
      </c>
      <c r="N23" s="210" t="str">
        <f>"("&amp;BAHTTEXT(G23)&amp;")"</f>
        <v>(ศูนย์บาทถ้วน)</v>
      </c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AA23" s="41"/>
      <c r="AB23" s="42"/>
      <c r="AH23" s="43"/>
    </row>
    <row r="24" spans="1:36" ht="21.95" customHeight="1">
      <c r="A24" s="34" t="s">
        <v>68</v>
      </c>
      <c r="B24" s="26" t="s">
        <v>7</v>
      </c>
      <c r="C24" s="50" t="s">
        <v>69</v>
      </c>
      <c r="D24" s="220" t="s">
        <v>70</v>
      </c>
      <c r="E24" s="220"/>
      <c r="F24" s="220"/>
      <c r="G24" s="220"/>
      <c r="H24" s="220"/>
      <c r="I24" s="220"/>
      <c r="J24" s="43"/>
      <c r="K24" s="220" t="s">
        <v>71</v>
      </c>
      <c r="L24" s="220"/>
      <c r="M24" s="220"/>
      <c r="N24" s="227"/>
      <c r="O24" s="227"/>
      <c r="P24" s="227"/>
      <c r="Q24" s="227"/>
      <c r="R24" s="227"/>
      <c r="S24" s="231" t="s">
        <v>67</v>
      </c>
      <c r="T24" s="231"/>
      <c r="U24" s="43"/>
      <c r="V24" s="43"/>
      <c r="W24" s="43"/>
      <c r="X24" s="43"/>
      <c r="Z24" s="43"/>
    </row>
    <row r="25" spans="1:36" ht="21.95" customHeight="1">
      <c r="C25" s="50" t="s">
        <v>72</v>
      </c>
      <c r="D25" s="220" t="s">
        <v>73</v>
      </c>
      <c r="E25" s="220"/>
      <c r="F25" s="220"/>
      <c r="G25" s="220"/>
      <c r="H25" s="220"/>
      <c r="I25" s="220"/>
      <c r="J25" s="43"/>
      <c r="K25" s="219" t="s">
        <v>71</v>
      </c>
      <c r="L25" s="219"/>
      <c r="M25" s="219"/>
      <c r="N25" s="227"/>
      <c r="O25" s="227"/>
      <c r="P25" s="227"/>
      <c r="Q25" s="227"/>
      <c r="R25" s="227"/>
      <c r="S25" s="231" t="s">
        <v>67</v>
      </c>
      <c r="T25" s="231"/>
      <c r="U25" s="43"/>
      <c r="V25" s="43"/>
      <c r="W25" s="43"/>
      <c r="X25" s="43"/>
      <c r="Z25" s="43"/>
      <c r="AA25" s="31" t="s">
        <v>74</v>
      </c>
      <c r="AB25" s="43"/>
    </row>
    <row r="26" spans="1:36" ht="21.95" customHeight="1">
      <c r="A26" s="26" t="s">
        <v>75</v>
      </c>
      <c r="D26" s="230" t="s">
        <v>76</v>
      </c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 t="s">
        <v>7</v>
      </c>
      <c r="R26" s="230"/>
      <c r="S26" s="230"/>
      <c r="T26" s="230"/>
      <c r="U26" s="230"/>
      <c r="V26" s="230"/>
      <c r="W26" s="230"/>
      <c r="X26" s="230"/>
      <c r="Y26" s="230"/>
      <c r="Z26" s="51"/>
      <c r="AA26" s="40"/>
      <c r="AB26" s="43"/>
      <c r="AC26" s="26" t="s">
        <v>77</v>
      </c>
    </row>
    <row r="27" spans="1:36" ht="21.95" customHeight="1">
      <c r="D27" s="26" t="s">
        <v>78</v>
      </c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51"/>
      <c r="AA27" s="52" t="s">
        <v>79</v>
      </c>
      <c r="AB27" s="52"/>
      <c r="AC27" s="26" t="s">
        <v>80</v>
      </c>
      <c r="AE27" s="31"/>
    </row>
    <row r="28" spans="1:36" ht="21.95" customHeight="1">
      <c r="A28" s="230" t="s">
        <v>7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16" t="s">
        <v>81</v>
      </c>
      <c r="W28" s="216"/>
      <c r="X28" s="216"/>
      <c r="Y28" s="216"/>
      <c r="Z28" s="43"/>
      <c r="AA28" s="33"/>
      <c r="AB28" s="33"/>
      <c r="AC28" s="26" t="s">
        <v>82</v>
      </c>
    </row>
    <row r="29" spans="1:36" ht="21.95" customHeight="1">
      <c r="A29" s="26" t="s">
        <v>7</v>
      </c>
      <c r="B29" s="26" t="s">
        <v>83</v>
      </c>
      <c r="H29" s="26" t="s">
        <v>84</v>
      </c>
      <c r="K29" s="210" t="s">
        <v>7</v>
      </c>
      <c r="L29" s="210"/>
      <c r="M29" s="210" t="s">
        <v>85</v>
      </c>
      <c r="N29" s="210"/>
      <c r="O29" s="210"/>
      <c r="P29" s="230" t="s">
        <v>7</v>
      </c>
      <c r="Q29" s="230"/>
      <c r="R29" s="230"/>
      <c r="S29" s="230"/>
      <c r="T29" s="230"/>
      <c r="U29" s="230"/>
      <c r="V29" s="230"/>
      <c r="W29" s="230"/>
      <c r="X29" s="230"/>
      <c r="Y29" s="230"/>
      <c r="AA29" s="53"/>
      <c r="AC29" s="26" t="s">
        <v>86</v>
      </c>
    </row>
    <row r="30" spans="1:36" ht="21.95" customHeight="1">
      <c r="C30" s="214" t="s">
        <v>46</v>
      </c>
      <c r="D30" s="214"/>
      <c r="E30" s="214"/>
      <c r="F30" s="211" t="s">
        <v>7</v>
      </c>
      <c r="G30" s="211"/>
      <c r="H30" s="211"/>
      <c r="I30" s="211"/>
      <c r="J30" s="27" t="s">
        <v>67</v>
      </c>
      <c r="K30" s="54"/>
      <c r="L30" s="214" t="s">
        <v>47</v>
      </c>
      <c r="M30" s="214"/>
      <c r="N30" s="209" t="s">
        <v>7</v>
      </c>
      <c r="O30" s="209"/>
      <c r="P30" s="209"/>
      <c r="Q30" s="209"/>
      <c r="R30" s="233" t="s">
        <v>67</v>
      </c>
      <c r="S30" s="233"/>
      <c r="T30" s="217" t="s">
        <v>87</v>
      </c>
      <c r="U30" s="217"/>
      <c r="V30" s="209" t="s">
        <v>7</v>
      </c>
      <c r="W30" s="209"/>
      <c r="X30" s="209"/>
      <c r="Y30" s="55" t="s">
        <v>67</v>
      </c>
    </row>
    <row r="31" spans="1:36" ht="21.95" customHeight="1">
      <c r="C31" s="214" t="s">
        <v>88</v>
      </c>
      <c r="D31" s="214"/>
      <c r="E31" s="214"/>
      <c r="F31" s="211" t="s">
        <v>7</v>
      </c>
      <c r="G31" s="211"/>
      <c r="H31" s="211"/>
      <c r="I31" s="211"/>
      <c r="J31" s="27" t="s">
        <v>67</v>
      </c>
      <c r="K31" s="56"/>
      <c r="L31" s="212" t="s">
        <v>89</v>
      </c>
      <c r="M31" s="212"/>
      <c r="N31" s="209"/>
      <c r="O31" s="209"/>
      <c r="P31" s="209"/>
      <c r="Q31" s="209"/>
      <c r="R31" s="233" t="s">
        <v>67</v>
      </c>
      <c r="S31" s="233"/>
      <c r="T31" s="55"/>
      <c r="U31" s="55"/>
      <c r="V31" s="49"/>
      <c r="W31" s="26" t="s">
        <v>7</v>
      </c>
      <c r="X31" s="49"/>
      <c r="Z31" s="57" t="s">
        <v>7</v>
      </c>
    </row>
    <row r="32" spans="1:36" ht="21.95" customHeight="1">
      <c r="B32" s="212" t="s">
        <v>90</v>
      </c>
      <c r="C32" s="212"/>
      <c r="D32" s="212"/>
      <c r="E32" s="212"/>
      <c r="F32" s="237" t="s">
        <v>7</v>
      </c>
      <c r="G32" s="237"/>
      <c r="H32" s="237"/>
      <c r="J32" s="34"/>
      <c r="K32" s="58" t="s">
        <v>91</v>
      </c>
      <c r="N32" s="232" t="s">
        <v>92</v>
      </c>
      <c r="O32" s="232"/>
      <c r="Q32" s="213" t="s">
        <v>93</v>
      </c>
      <c r="R32" s="213"/>
      <c r="S32" s="215" t="s">
        <v>85</v>
      </c>
      <c r="T32" s="215"/>
      <c r="U32" s="215"/>
      <c r="V32" s="212"/>
      <c r="W32" s="212"/>
      <c r="X32" s="212"/>
      <c r="Y32" s="212"/>
      <c r="Z32" s="33"/>
    </row>
    <row r="33" spans="1:28" ht="21.95" customHeight="1">
      <c r="C33" s="214" t="s">
        <v>46</v>
      </c>
      <c r="D33" s="214"/>
      <c r="E33" s="214"/>
      <c r="F33" s="211" t="s">
        <v>7</v>
      </c>
      <c r="G33" s="211"/>
      <c r="H33" s="211"/>
      <c r="I33" s="211"/>
      <c r="J33" s="27" t="s">
        <v>67</v>
      </c>
      <c r="K33" s="54"/>
      <c r="L33" s="214" t="s">
        <v>47</v>
      </c>
      <c r="M33" s="214"/>
      <c r="N33" s="209" t="s">
        <v>7</v>
      </c>
      <c r="O33" s="209"/>
      <c r="P33" s="209"/>
      <c r="Q33" s="209"/>
      <c r="R33" s="233" t="s">
        <v>67</v>
      </c>
      <c r="S33" s="233"/>
      <c r="T33" s="217" t="s">
        <v>87</v>
      </c>
      <c r="U33" s="217"/>
      <c r="V33" s="209" t="s">
        <v>7</v>
      </c>
      <c r="W33" s="209"/>
      <c r="X33" s="209"/>
      <c r="Y33" s="55" t="s">
        <v>67</v>
      </c>
      <c r="Z33" s="34"/>
      <c r="AA33" s="27" t="s">
        <v>7</v>
      </c>
    </row>
    <row r="34" spans="1:28" ht="21.95" customHeight="1">
      <c r="C34" s="214" t="s">
        <v>88</v>
      </c>
      <c r="D34" s="214"/>
      <c r="E34" s="214"/>
      <c r="F34" s="211" t="s">
        <v>7</v>
      </c>
      <c r="G34" s="211"/>
      <c r="H34" s="211"/>
      <c r="I34" s="211"/>
      <c r="J34" s="27" t="s">
        <v>67</v>
      </c>
      <c r="K34" s="56"/>
      <c r="L34" s="212" t="s">
        <v>89</v>
      </c>
      <c r="M34" s="212"/>
      <c r="N34" s="209" t="s">
        <v>7</v>
      </c>
      <c r="O34" s="209"/>
      <c r="P34" s="209"/>
      <c r="Q34" s="209"/>
      <c r="R34" s="233" t="s">
        <v>67</v>
      </c>
      <c r="S34" s="233"/>
      <c r="T34" s="55"/>
      <c r="U34" s="55"/>
      <c r="V34" s="49"/>
      <c r="W34" s="26" t="s">
        <v>7</v>
      </c>
      <c r="X34" s="49"/>
      <c r="Z34" s="210"/>
      <c r="AA34" s="210"/>
      <c r="AB34" s="210"/>
    </row>
    <row r="35" spans="1:28" ht="20.25" customHeight="1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AA35" s="26"/>
    </row>
    <row r="36" spans="1:28" ht="27" customHeight="1">
      <c r="A36" s="26" t="s">
        <v>7</v>
      </c>
      <c r="N36" s="34" t="s">
        <v>7</v>
      </c>
      <c r="O36" s="215" t="s">
        <v>7</v>
      </c>
      <c r="P36" s="215"/>
      <c r="Q36" s="215"/>
      <c r="R36" s="215"/>
      <c r="S36" s="215"/>
      <c r="T36" s="215"/>
      <c r="U36" s="215"/>
      <c r="V36" s="215"/>
      <c r="W36" s="215"/>
      <c r="X36" s="210"/>
      <c r="Y36" s="210"/>
      <c r="Z36" s="210"/>
      <c r="AA36" s="210"/>
      <c r="AB36" s="210"/>
    </row>
    <row r="37" spans="1:28" ht="20.25" customHeight="1">
      <c r="A37" s="26" t="s">
        <v>7</v>
      </c>
      <c r="M37" s="34" t="s">
        <v>7</v>
      </c>
      <c r="O37" s="215" t="s">
        <v>7</v>
      </c>
      <c r="P37" s="215"/>
      <c r="Q37" s="215"/>
      <c r="R37" s="215"/>
      <c r="S37" s="215"/>
      <c r="T37" s="215"/>
      <c r="U37" s="215"/>
      <c r="V37" s="215"/>
      <c r="W37" s="215"/>
      <c r="X37" s="210"/>
      <c r="Y37" s="210"/>
      <c r="Z37" s="210"/>
      <c r="AA37" s="210"/>
      <c r="AB37" s="210"/>
    </row>
    <row r="38" spans="1:28" ht="20.25" customHeight="1">
      <c r="A38" s="26" t="s">
        <v>7</v>
      </c>
      <c r="N38" s="34" t="s">
        <v>7</v>
      </c>
      <c r="O38" s="215" t="s">
        <v>7</v>
      </c>
      <c r="P38" s="215"/>
      <c r="Q38" s="215"/>
      <c r="R38" s="215"/>
      <c r="S38" s="215"/>
      <c r="T38" s="215"/>
      <c r="U38" s="215"/>
      <c r="V38" s="215"/>
      <c r="W38" s="215"/>
      <c r="X38" s="210"/>
      <c r="Y38" s="210"/>
      <c r="Z38" s="210"/>
      <c r="AA38" s="210"/>
      <c r="AB38" s="210"/>
    </row>
    <row r="39" spans="1:28" ht="15" customHeight="1"/>
  </sheetData>
  <mergeCells count="91">
    <mergeCell ref="AJ10:AL10"/>
    <mergeCell ref="O38:W38"/>
    <mergeCell ref="A6:B6"/>
    <mergeCell ref="A35:Y35"/>
    <mergeCell ref="C6:D6"/>
    <mergeCell ref="G6:I6"/>
    <mergeCell ref="T21:Y21"/>
    <mergeCell ref="R33:S33"/>
    <mergeCell ref="R34:S34"/>
    <mergeCell ref="D26:P26"/>
    <mergeCell ref="B32:E32"/>
    <mergeCell ref="A22:Y22"/>
    <mergeCell ref="N23:Y23"/>
    <mergeCell ref="D24:I24"/>
    <mergeCell ref="F32:H32"/>
    <mergeCell ref="S24:T24"/>
    <mergeCell ref="S25:T25"/>
    <mergeCell ref="V32:Y32"/>
    <mergeCell ref="S32:U32"/>
    <mergeCell ref="N25:R25"/>
    <mergeCell ref="N32:O32"/>
    <mergeCell ref="R30:S30"/>
    <mergeCell ref="R31:S31"/>
    <mergeCell ref="O27:Y27"/>
    <mergeCell ref="Q26:Y26"/>
    <mergeCell ref="N31:Q31"/>
    <mergeCell ref="K29:L29"/>
    <mergeCell ref="P29:Y29"/>
    <mergeCell ref="N30:Q30"/>
    <mergeCell ref="A28:U28"/>
    <mergeCell ref="V28:Y28"/>
    <mergeCell ref="M29:O29"/>
    <mergeCell ref="L30:M30"/>
    <mergeCell ref="F30:I30"/>
    <mergeCell ref="A1:Y4"/>
    <mergeCell ref="N24:R24"/>
    <mergeCell ref="B16:H16"/>
    <mergeCell ref="A8:B8"/>
    <mergeCell ref="A12:B12"/>
    <mergeCell ref="A10:B10"/>
    <mergeCell ref="A11:Y11"/>
    <mergeCell ref="B17:G17"/>
    <mergeCell ref="R17:T17"/>
    <mergeCell ref="A7:Y7"/>
    <mergeCell ref="D5:Q5"/>
    <mergeCell ref="Q12:Y12"/>
    <mergeCell ref="K24:M24"/>
    <mergeCell ref="A19:C19"/>
    <mergeCell ref="D19:Y19"/>
    <mergeCell ref="B15:Y15"/>
    <mergeCell ref="A5:C5"/>
    <mergeCell ref="A9:Y9"/>
    <mergeCell ref="U17:Y17"/>
    <mergeCell ref="C10:Y10"/>
    <mergeCell ref="A13:Y13"/>
    <mergeCell ref="H12:N12"/>
    <mergeCell ref="D12:F12"/>
    <mergeCell ref="O17:P17"/>
    <mergeCell ref="S5:Y5"/>
    <mergeCell ref="B14:Y14"/>
    <mergeCell ref="O6:T6"/>
    <mergeCell ref="A20:Y20"/>
    <mergeCell ref="T33:U33"/>
    <mergeCell ref="T30:U30"/>
    <mergeCell ref="C30:E30"/>
    <mergeCell ref="C31:E31"/>
    <mergeCell ref="R21:S21"/>
    <mergeCell ref="G23:K23"/>
    <mergeCell ref="K25:M25"/>
    <mergeCell ref="D25:I25"/>
    <mergeCell ref="C33:E33"/>
    <mergeCell ref="F33:I33"/>
    <mergeCell ref="L33:M33"/>
    <mergeCell ref="V30:X30"/>
    <mergeCell ref="N33:Q33"/>
    <mergeCell ref="D21:I21"/>
    <mergeCell ref="M21:Q21"/>
    <mergeCell ref="X38:AB38"/>
    <mergeCell ref="X37:AB37"/>
    <mergeCell ref="C34:E34"/>
    <mergeCell ref="F34:I34"/>
    <mergeCell ref="L34:M34"/>
    <mergeCell ref="N34:Q34"/>
    <mergeCell ref="O37:W37"/>
    <mergeCell ref="O36:W36"/>
    <mergeCell ref="X36:AB36"/>
    <mergeCell ref="V33:X33"/>
    <mergeCell ref="Z34:AB34"/>
    <mergeCell ref="F31:I31"/>
    <mergeCell ref="L31:M31"/>
    <mergeCell ref="Q32:R32"/>
  </mergeCells>
  <dataValidations count="1">
    <dataValidation type="list" allowBlank="1" showInputMessage="1" showErrorMessage="1" sqref="D12:F12" xr:uid="{00000000-0002-0000-0000-000000000000}">
      <formula1>"นาย, นาง, นางสาว, ว่าที่ ร.ต., ว่าที่ ร.ต.หญิง"</formula1>
    </dataValidation>
  </dataValidations>
  <pageMargins left="0.78740157480314965" right="0.31496062992125984" top="0.39370078740157483" bottom="0.31496062992125984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276225</xdr:rowOff>
                  </from>
                  <to>
                    <xdr:col>0</xdr:col>
                    <xdr:colOff>209550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9525</xdr:rowOff>
                  </from>
                  <to>
                    <xdr:col>0</xdr:col>
                    <xdr:colOff>209550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0</xdr:col>
                    <xdr:colOff>238125</xdr:colOff>
                    <xdr:row>29</xdr:row>
                    <xdr:rowOff>38100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10</xdr:col>
                    <xdr:colOff>57150</xdr:colOff>
                    <xdr:row>29</xdr:row>
                    <xdr:rowOff>9525</xdr:rowOff>
                  </from>
                  <to>
                    <xdr:col>11</xdr:col>
                    <xdr:colOff>47625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257175</xdr:rowOff>
                  </from>
                  <to>
                    <xdr:col>2</xdr:col>
                    <xdr:colOff>9525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266700</xdr:rowOff>
                  </from>
                  <to>
                    <xdr:col>11</xdr:col>
                    <xdr:colOff>47625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0</xdr:rowOff>
                  </from>
                  <to>
                    <xdr:col>9</xdr:col>
                    <xdr:colOff>200025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18</xdr:col>
                    <xdr:colOff>152400</xdr:colOff>
                    <xdr:row>28</xdr:row>
                    <xdr:rowOff>266700</xdr:rowOff>
                  </from>
                  <to>
                    <xdr:col>19</xdr:col>
                    <xdr:colOff>47625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2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266700</xdr:rowOff>
                  </from>
                  <to>
                    <xdr:col>0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3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0</xdr:col>
                    <xdr:colOff>228600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4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0</xdr:col>
                    <xdr:colOff>228600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5" name="Check Box 24">
              <controlPr defaultSize="0" autoFill="0" autoLine="0" autoPict="0">
                <anchor moveWithCells="1">
                  <from>
                    <xdr:col>0</xdr:col>
                    <xdr:colOff>9525</xdr:colOff>
                    <xdr:row>15</xdr:row>
                    <xdr:rowOff>266700</xdr:rowOff>
                  </from>
                  <to>
                    <xdr:col>0</xdr:col>
                    <xdr:colOff>238125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6" name="Check Box 26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276225</xdr:rowOff>
                  </from>
                  <to>
                    <xdr:col>20</xdr:col>
                    <xdr:colOff>152400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7" name="Check Box 27">
              <controlPr defaultSize="0" autoFill="0" autoLine="0" autoPict="0">
                <anchor moveWithCells="1">
                  <from>
                    <xdr:col>10</xdr:col>
                    <xdr:colOff>85725</xdr:colOff>
                    <xdr:row>15</xdr:row>
                    <xdr:rowOff>266700</xdr:rowOff>
                  </from>
                  <to>
                    <xdr:col>11</xdr:col>
                    <xdr:colOff>76200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8" name="Check Box 30">
              <controlPr defaultSize="0" autoFill="0" autoLine="0" autoPict="0">
                <anchor moveWithCells="1">
                  <from>
                    <xdr:col>0</xdr:col>
                    <xdr:colOff>238125</xdr:colOff>
                    <xdr:row>32</xdr:row>
                    <xdr:rowOff>38100</xdr:rowOff>
                  </from>
                  <to>
                    <xdr:col>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9" name="Check Box 31">
              <controlPr defaultSize="0" autoFill="0" autoLine="0" autoPict="0">
                <anchor moveWithCells="1">
                  <from>
                    <xdr:col>10</xdr:col>
                    <xdr:colOff>57150</xdr:colOff>
                    <xdr:row>32</xdr:row>
                    <xdr:rowOff>9525</xdr:rowOff>
                  </from>
                  <to>
                    <xdr:col>11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0" name="Check Box 32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257175</xdr:rowOff>
                  </from>
                  <to>
                    <xdr:col>2</xdr:col>
                    <xdr:colOff>9525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1" name="Check Box 33">
              <controlPr defaultSize="0" autoFill="0" autoLine="0" autoPict="0">
                <anchor moveWithCells="1">
                  <from>
                    <xdr:col>10</xdr:col>
                    <xdr:colOff>66675</xdr:colOff>
                    <xdr:row>33</xdr:row>
                    <xdr:rowOff>0</xdr:rowOff>
                  </from>
                  <to>
                    <xdr:col>11</xdr:col>
                    <xdr:colOff>47625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2" name="Check Box 34">
              <controlPr defaultSize="0" autoFill="0" autoLine="0" autoPict="0">
                <anchor moveWithCells="1">
                  <from>
                    <xdr:col>18</xdr:col>
                    <xdr:colOff>152400</xdr:colOff>
                    <xdr:row>31</xdr:row>
                    <xdr:rowOff>276225</xdr:rowOff>
                  </from>
                  <to>
                    <xdr:col>19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3" name="Check Box 35">
              <controlPr defaultSize="0" autoFill="0" autoLine="0" autoPict="0">
                <anchor moveWithCells="1">
                  <from>
                    <xdr:col>13</xdr:col>
                    <xdr:colOff>76200</xdr:colOff>
                    <xdr:row>15</xdr:row>
                    <xdr:rowOff>276225</xdr:rowOff>
                  </from>
                  <to>
                    <xdr:col>13</xdr:col>
                    <xdr:colOff>295275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4" name="Check Box 36">
              <controlPr defaultSize="0" autoFill="0" autoLine="0" autoPict="0">
                <anchor moveWithCells="1">
                  <from>
                    <xdr:col>7</xdr:col>
                    <xdr:colOff>57150</xdr:colOff>
                    <xdr:row>15</xdr:row>
                    <xdr:rowOff>276225</xdr:rowOff>
                  </from>
                  <to>
                    <xdr:col>8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5" name="Check Box 37">
              <controlPr defaultSize="0" autoFill="0" autoLine="0" autoPict="0">
                <anchor moveWithCells="1">
                  <from>
                    <xdr:col>0</xdr:col>
                    <xdr:colOff>9525</xdr:colOff>
                    <xdr:row>16</xdr:row>
                    <xdr:rowOff>276225</xdr:rowOff>
                  </from>
                  <to>
                    <xdr:col>1</xdr:col>
                    <xdr:colOff>9525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6" name="Check Box 49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0</xdr:rowOff>
                  </from>
                  <to>
                    <xdr:col>17</xdr:col>
                    <xdr:colOff>28575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7" name="Check Box 50">
              <controlPr defaultSize="0" autoFill="0" autoLine="0" autoPict="0">
                <anchor moveWithCells="1">
                  <from>
                    <xdr:col>12</xdr:col>
                    <xdr:colOff>95250</xdr:colOff>
                    <xdr:row>31</xdr:row>
                    <xdr:rowOff>66675</xdr:rowOff>
                  </from>
                  <to>
                    <xdr:col>13</xdr:col>
                    <xdr:colOff>85725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8" name="Check Box 51">
              <controlPr defaultSize="0" autoFill="0" autoLine="0" autoPict="0">
                <anchor moveWithCells="1">
                  <from>
                    <xdr:col>15</xdr:col>
                    <xdr:colOff>47625</xdr:colOff>
                    <xdr:row>31</xdr:row>
                    <xdr:rowOff>66675</xdr:rowOff>
                  </from>
                  <to>
                    <xdr:col>15</xdr:col>
                    <xdr:colOff>276225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29" name="Check Box 56">
              <controlPr defaultSize="0" autoFill="0" autoLine="0" autoPict="0">
                <anchor moveWithCells="1">
                  <from>
                    <xdr:col>2</xdr:col>
                    <xdr:colOff>66675</xdr:colOff>
                    <xdr:row>25</xdr:row>
                    <xdr:rowOff>257175</xdr:rowOff>
                  </from>
                  <to>
                    <xdr:col>3</xdr:col>
                    <xdr:colOff>9525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30" name="Check Box 63">
              <controlPr defaultSize="0" autoFill="0" autoLine="0" autoPict="0">
                <anchor moveWithCells="1">
                  <from>
                    <xdr:col>29</xdr:col>
                    <xdr:colOff>66675</xdr:colOff>
                    <xdr:row>11</xdr:row>
                    <xdr:rowOff>257175</xdr:rowOff>
                  </from>
                  <to>
                    <xdr:col>30</xdr:col>
                    <xdr:colOff>28575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31" name="Check Box 68">
              <controlPr defaultSize="0" autoFill="0" autoLine="0" autoPict="0">
                <anchor moveWithCells="1">
                  <from>
                    <xdr:col>2</xdr:col>
                    <xdr:colOff>66675</xdr:colOff>
                    <xdr:row>24</xdr:row>
                    <xdr:rowOff>276225</xdr:rowOff>
                  </from>
                  <to>
                    <xdr:col>3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</sheetPr>
  <dimension ref="A1:Y33"/>
  <sheetViews>
    <sheetView zoomScale="130" zoomScaleNormal="130" workbookViewId="0">
      <selection activeCell="X13" sqref="X13"/>
    </sheetView>
  </sheetViews>
  <sheetFormatPr defaultColWidth="4.625" defaultRowHeight="24.95" customHeight="1"/>
  <cols>
    <col min="1" max="1" width="2.75" style="179" customWidth="1"/>
    <col min="2" max="2" width="4.625" style="179"/>
    <col min="3" max="3" width="9.625" style="179" bestFit="1" customWidth="1"/>
    <col min="4" max="4" width="5.75" style="179" customWidth="1"/>
    <col min="5" max="5" width="4.625" style="179"/>
    <col min="6" max="6" width="7.375" style="179" customWidth="1"/>
    <col min="7" max="7" width="6.25" style="179" customWidth="1"/>
    <col min="8" max="8" width="4.125" style="179" customWidth="1"/>
    <col min="9" max="9" width="2.75" style="179" customWidth="1"/>
    <col min="10" max="10" width="11" style="179" bestFit="1" customWidth="1"/>
    <col min="11" max="12" width="2.375" style="179" customWidth="1"/>
    <col min="13" max="13" width="8.375" style="179" customWidth="1"/>
    <col min="14" max="16384" width="4.625" style="179"/>
  </cols>
  <sheetData>
    <row r="1" spans="1:25" ht="30.75">
      <c r="A1" s="428" t="s">
        <v>282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178"/>
    </row>
    <row r="2" spans="1:25" ht="24.95" customHeight="1">
      <c r="B2" s="180" t="s">
        <v>283</v>
      </c>
      <c r="D2" s="181" t="s">
        <v>284</v>
      </c>
    </row>
    <row r="3" spans="1:25" ht="23.25">
      <c r="C3" s="427" t="s">
        <v>285</v>
      </c>
      <c r="D3" s="427"/>
      <c r="F3" s="427" t="s">
        <v>286</v>
      </c>
      <c r="G3" s="427"/>
    </row>
    <row r="4" spans="1:25" ht="27">
      <c r="A4" s="178" t="s">
        <v>287</v>
      </c>
      <c r="B4" s="179" t="s">
        <v>288</v>
      </c>
      <c r="C4" s="182" t="s">
        <v>310</v>
      </c>
      <c r="D4" s="183" t="s">
        <v>7</v>
      </c>
      <c r="E4" s="184" t="s">
        <v>290</v>
      </c>
      <c r="F4" s="430">
        <v>1.4139999999999999E-3</v>
      </c>
      <c r="G4" s="430"/>
      <c r="H4" s="179" t="s">
        <v>7</v>
      </c>
      <c r="K4" s="186"/>
      <c r="L4" s="186"/>
    </row>
    <row r="5" spans="1:25" ht="27">
      <c r="A5" s="178" t="s">
        <v>287</v>
      </c>
      <c r="B5" s="179" t="s">
        <v>291</v>
      </c>
      <c r="C5" s="182" t="s">
        <v>310</v>
      </c>
      <c r="D5" s="183" t="s">
        <v>7</v>
      </c>
      <c r="E5" s="184" t="s">
        <v>290</v>
      </c>
      <c r="F5" s="430">
        <v>1.397E-3</v>
      </c>
      <c r="G5" s="430"/>
      <c r="H5" s="179" t="s">
        <v>7</v>
      </c>
      <c r="K5" s="186"/>
      <c r="L5" s="186"/>
    </row>
    <row r="6" spans="1:25" ht="23.25">
      <c r="H6" s="184"/>
    </row>
    <row r="7" spans="1:25" ht="27">
      <c r="A7" s="178" t="s">
        <v>287</v>
      </c>
      <c r="B7" s="179" t="s">
        <v>292</v>
      </c>
      <c r="H7" s="184" t="s">
        <v>290</v>
      </c>
      <c r="I7" s="179" t="s">
        <v>7</v>
      </c>
      <c r="J7" s="187">
        <v>39000</v>
      </c>
      <c r="K7" s="187"/>
      <c r="L7" s="187"/>
      <c r="M7" s="188" t="s">
        <v>67</v>
      </c>
    </row>
    <row r="8" spans="1:25" ht="23.25">
      <c r="B8" s="179" t="s">
        <v>293</v>
      </c>
      <c r="H8" s="184" t="s">
        <v>290</v>
      </c>
      <c r="I8" s="429">
        <f>J7</f>
        <v>39000</v>
      </c>
      <c r="J8" s="429"/>
      <c r="K8" s="427" t="s">
        <v>294</v>
      </c>
      <c r="L8" s="427"/>
      <c r="M8" s="204">
        <f>F4</f>
        <v>1.4139999999999999E-3</v>
      </c>
      <c r="N8" s="184" t="s">
        <v>290</v>
      </c>
      <c r="O8" s="423">
        <f>J7/F4</f>
        <v>27581329.561527584</v>
      </c>
      <c r="P8" s="423"/>
      <c r="Q8" s="423"/>
      <c r="R8" s="179" t="str">
        <f>C4</f>
        <v>VND</v>
      </c>
    </row>
    <row r="9" spans="1:25" ht="23.25">
      <c r="H9" s="184"/>
      <c r="I9" s="189"/>
      <c r="J9" s="189"/>
      <c r="M9" s="186"/>
      <c r="O9" s="184"/>
      <c r="P9" s="184"/>
    </row>
    <row r="10" spans="1:25" ht="23.25">
      <c r="H10" s="184"/>
      <c r="I10" s="189"/>
      <c r="J10" s="189"/>
      <c r="M10" s="190"/>
      <c r="O10" s="184"/>
      <c r="P10" s="184"/>
    </row>
    <row r="11" spans="1:25" ht="27">
      <c r="A11" s="178" t="s">
        <v>287</v>
      </c>
      <c r="B11" s="179" t="s">
        <v>295</v>
      </c>
      <c r="H11" s="184"/>
      <c r="I11" s="191" t="s">
        <v>7</v>
      </c>
      <c r="J11" s="189"/>
      <c r="N11" s="179" t="s">
        <v>7</v>
      </c>
      <c r="O11" s="424">
        <v>25200000</v>
      </c>
      <c r="P11" s="424"/>
      <c r="Q11" s="424"/>
      <c r="R11" s="179" t="str">
        <f>C4</f>
        <v>VND</v>
      </c>
    </row>
    <row r="12" spans="1:25" ht="23.25">
      <c r="A12" s="179" t="s">
        <v>7</v>
      </c>
      <c r="B12" s="179" t="s">
        <v>296</v>
      </c>
      <c r="H12" s="184"/>
      <c r="O12" s="424">
        <f>O8-O11</f>
        <v>2381329.5615275837</v>
      </c>
      <c r="P12" s="424"/>
      <c r="Q12" s="424"/>
      <c r="R12" s="179" t="str">
        <f>C4</f>
        <v>VND</v>
      </c>
    </row>
    <row r="13" spans="1:25" ht="23.25">
      <c r="H13" s="184"/>
    </row>
    <row r="14" spans="1:25" ht="23.25">
      <c r="B14" s="179" t="s">
        <v>297</v>
      </c>
      <c r="H14" s="184"/>
    </row>
    <row r="15" spans="1:25" ht="23.25">
      <c r="C15" s="192" t="s">
        <v>298</v>
      </c>
      <c r="F15" s="427" t="s">
        <v>286</v>
      </c>
      <c r="G15" s="427"/>
      <c r="H15" s="184"/>
    </row>
    <row r="16" spans="1:25" ht="23.25">
      <c r="B16" s="179" t="s">
        <v>288</v>
      </c>
      <c r="C16" s="203">
        <f>O12</f>
        <v>2381329.5615275837</v>
      </c>
      <c r="D16" s="184" t="str">
        <f>C4</f>
        <v>VND</v>
      </c>
      <c r="E16" s="184" t="s">
        <v>299</v>
      </c>
      <c r="F16" s="425">
        <f>F4</f>
        <v>1.4139999999999999E-3</v>
      </c>
      <c r="G16" s="425"/>
      <c r="H16" s="184" t="s">
        <v>290</v>
      </c>
      <c r="I16" s="424">
        <f>C16*F16</f>
        <v>3367.200000000003</v>
      </c>
      <c r="J16" s="424"/>
      <c r="M16" s="179" t="s">
        <v>67</v>
      </c>
      <c r="Y16" s="179" t="s">
        <v>7</v>
      </c>
    </row>
    <row r="17" spans="1:17" ht="23.25">
      <c r="B17" s="179" t="s">
        <v>291</v>
      </c>
      <c r="C17" s="203">
        <f>O12</f>
        <v>2381329.5615275837</v>
      </c>
      <c r="D17" s="184" t="str">
        <f>C4</f>
        <v>VND</v>
      </c>
      <c r="E17" s="184" t="s">
        <v>299</v>
      </c>
      <c r="F17" s="425">
        <f>F5</f>
        <v>1.397E-3</v>
      </c>
      <c r="G17" s="425"/>
      <c r="H17" s="184" t="s">
        <v>290</v>
      </c>
      <c r="I17" s="424">
        <f>C17*F17</f>
        <v>3326.7173974540347</v>
      </c>
      <c r="J17" s="424"/>
      <c r="M17" s="179" t="s">
        <v>67</v>
      </c>
    </row>
    <row r="18" spans="1:17" ht="23.25">
      <c r="C18" s="184"/>
      <c r="D18" s="184"/>
      <c r="E18" s="184"/>
      <c r="F18" s="184"/>
      <c r="G18" s="184"/>
      <c r="H18" s="184"/>
      <c r="I18" s="194"/>
      <c r="J18" s="194"/>
    </row>
    <row r="19" spans="1:17" ht="23.25">
      <c r="B19" s="179" t="s">
        <v>7</v>
      </c>
      <c r="C19" s="179" t="s">
        <v>300</v>
      </c>
      <c r="D19" s="179" t="s">
        <v>301</v>
      </c>
      <c r="E19" s="179" t="s">
        <v>302</v>
      </c>
      <c r="H19" s="184"/>
      <c r="I19" s="426">
        <f>I17-I16</f>
        <v>-40.482602545968348</v>
      </c>
      <c r="J19" s="426"/>
      <c r="M19" s="179" t="s">
        <v>67</v>
      </c>
    </row>
    <row r="20" spans="1:17" ht="8.1" customHeight="1">
      <c r="H20" s="184"/>
      <c r="I20" s="194"/>
      <c r="J20" s="194"/>
    </row>
    <row r="21" spans="1:17" ht="8.1" customHeight="1">
      <c r="A21" s="195"/>
      <c r="B21" s="195"/>
      <c r="C21" s="195"/>
      <c r="D21" s="195"/>
      <c r="E21" s="195"/>
      <c r="F21" s="195"/>
      <c r="G21" s="195"/>
      <c r="H21" s="196"/>
      <c r="I21" s="197"/>
      <c r="J21" s="197"/>
      <c r="K21" s="195"/>
      <c r="L21" s="195"/>
      <c r="M21" s="195"/>
      <c r="N21" s="195"/>
      <c r="O21" s="195"/>
      <c r="P21" s="195"/>
      <c r="Q21" s="195"/>
    </row>
    <row r="22" spans="1:17" ht="8.1" customHeight="1"/>
    <row r="23" spans="1:17" ht="24.95" customHeight="1">
      <c r="B23" s="180" t="s">
        <v>303</v>
      </c>
      <c r="C23" s="181"/>
      <c r="D23" s="181" t="s">
        <v>284</v>
      </c>
      <c r="E23" s="181"/>
      <c r="F23" s="181"/>
      <c r="G23" s="181"/>
      <c r="H23" s="181"/>
      <c r="I23" s="181"/>
      <c r="J23" s="181"/>
    </row>
    <row r="24" spans="1:17" ht="23.25">
      <c r="B24" s="179" t="s">
        <v>286</v>
      </c>
      <c r="D24" s="179" t="s">
        <v>288</v>
      </c>
      <c r="J24" s="185">
        <f>F4</f>
        <v>1.4139999999999999E-3</v>
      </c>
      <c r="M24" s="179" t="str">
        <f>C4</f>
        <v>VND</v>
      </c>
    </row>
    <row r="25" spans="1:17" ht="24.95" customHeight="1">
      <c r="B25" s="179" t="s">
        <v>286</v>
      </c>
      <c r="D25" s="179" t="s">
        <v>291</v>
      </c>
      <c r="J25" s="185">
        <f>F5</f>
        <v>1.397E-3</v>
      </c>
      <c r="M25" s="179" t="str">
        <f>C5</f>
        <v>VND</v>
      </c>
    </row>
    <row r="26" spans="1:17" ht="24.95" customHeight="1">
      <c r="B26" s="179" t="s">
        <v>304</v>
      </c>
      <c r="J26" s="186">
        <f>J25-J24</f>
        <v>-1.6999999999999871E-5</v>
      </c>
      <c r="M26" s="179" t="str">
        <f>C4</f>
        <v>VND</v>
      </c>
    </row>
    <row r="28" spans="1:17" ht="24.95" customHeight="1">
      <c r="B28" s="179" t="s">
        <v>305</v>
      </c>
      <c r="I28" s="179" t="s">
        <v>290</v>
      </c>
      <c r="J28" s="198">
        <f>O12</f>
        <v>2381329.5615275837</v>
      </c>
      <c r="K28" s="422" t="s">
        <v>306</v>
      </c>
      <c r="L28" s="422"/>
      <c r="M28" s="199">
        <f>J26</f>
        <v>-1.6999999999999871E-5</v>
      </c>
    </row>
    <row r="29" spans="1:17" ht="24.95" customHeight="1">
      <c r="C29" s="179" t="s">
        <v>300</v>
      </c>
      <c r="D29" s="179" t="s">
        <v>301</v>
      </c>
      <c r="E29" s="179" t="s">
        <v>302</v>
      </c>
      <c r="I29" s="179" t="s">
        <v>290</v>
      </c>
      <c r="J29" s="200">
        <f>O12*J26</f>
        <v>-40.482602545968618</v>
      </c>
      <c r="M29" s="179" t="s">
        <v>67</v>
      </c>
    </row>
    <row r="32" spans="1:17" ht="24.95" customHeight="1">
      <c r="A32" s="201" t="s">
        <v>186</v>
      </c>
      <c r="C32" s="179" t="s">
        <v>307</v>
      </c>
    </row>
    <row r="33" spans="3:3" ht="24.95" customHeight="1">
      <c r="C33" s="179" t="s">
        <v>308</v>
      </c>
    </row>
  </sheetData>
  <mergeCells count="17">
    <mergeCell ref="F15:G15"/>
    <mergeCell ref="F16:G16"/>
    <mergeCell ref="I16:J16"/>
    <mergeCell ref="F17:G17"/>
    <mergeCell ref="I17:J17"/>
    <mergeCell ref="I8:J8"/>
    <mergeCell ref="K8:L8"/>
    <mergeCell ref="O8:Q8"/>
    <mergeCell ref="I19:J19"/>
    <mergeCell ref="K28:L28"/>
    <mergeCell ref="O11:Q11"/>
    <mergeCell ref="O12:Q12"/>
    <mergeCell ref="A1:Q1"/>
    <mergeCell ref="C3:D3"/>
    <mergeCell ref="F3:G3"/>
    <mergeCell ref="F4:G4"/>
    <mergeCell ref="F5:G5"/>
  </mergeCells>
  <pageMargins left="0.59055118110236227" right="0.39370078740157483" top="0.74803149606299213" bottom="0.3937007874015748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209550</xdr:rowOff>
                  </from>
                  <to>
                    <xdr:col>2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Check Box 2">
              <controlPr defaultSize="0" autoFill="0" autoLine="0" autoPict="0">
                <anchor moveWithCells="1">
                  <from>
                    <xdr:col>2</xdr:col>
                    <xdr:colOff>390525</xdr:colOff>
                    <xdr:row>17</xdr:row>
                    <xdr:rowOff>209550</xdr:rowOff>
                  </from>
                  <to>
                    <xdr:col>2</xdr:col>
                    <xdr:colOff>542925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219075</xdr:rowOff>
                  </from>
                  <to>
                    <xdr:col>1</xdr:col>
                    <xdr:colOff>266700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6" r:id="rId7" name="Check Box 4">
              <controlPr defaultSize="0" autoFill="0" autoLine="0" autoPict="0">
                <anchor moveWithCells="1">
                  <from>
                    <xdr:col>2</xdr:col>
                    <xdr:colOff>390525</xdr:colOff>
                    <xdr:row>27</xdr:row>
                    <xdr:rowOff>219075</xdr:rowOff>
                  </from>
                  <to>
                    <xdr:col>2</xdr:col>
                    <xdr:colOff>542925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</sheetPr>
  <dimension ref="A1:R35"/>
  <sheetViews>
    <sheetView zoomScale="130" zoomScaleNormal="130" workbookViewId="0">
      <selection activeCell="AE15" sqref="AE15"/>
    </sheetView>
  </sheetViews>
  <sheetFormatPr defaultColWidth="4.625" defaultRowHeight="24.95" customHeight="1"/>
  <cols>
    <col min="1" max="1" width="2.75" style="179" customWidth="1"/>
    <col min="2" max="2" width="4.625" style="179"/>
    <col min="3" max="3" width="10.875" style="179" customWidth="1"/>
    <col min="4" max="4" width="5.75" style="179" customWidth="1"/>
    <col min="5" max="5" width="4.625" style="179"/>
    <col min="6" max="6" width="7.375" style="179" customWidth="1"/>
    <col min="7" max="7" width="6.25" style="179" customWidth="1"/>
    <col min="8" max="8" width="4.125" style="179" customWidth="1"/>
    <col min="9" max="9" width="2.75" style="179" customWidth="1"/>
    <col min="10" max="10" width="11.375" style="179" customWidth="1"/>
    <col min="11" max="12" width="2.375" style="179" customWidth="1"/>
    <col min="13" max="13" width="8.375" style="179" customWidth="1"/>
    <col min="14" max="14" width="4.625" style="179"/>
    <col min="15" max="15" width="4" style="179" customWidth="1"/>
    <col min="16" max="16384" width="4.625" style="179"/>
  </cols>
  <sheetData>
    <row r="1" spans="1:18" ht="30.75">
      <c r="A1" s="428" t="s">
        <v>282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178"/>
    </row>
    <row r="2" spans="1:18" ht="24.95" customHeight="1">
      <c r="B2" s="180" t="s">
        <v>283</v>
      </c>
      <c r="D2" s="181" t="s">
        <v>284</v>
      </c>
    </row>
    <row r="3" spans="1:18" ht="23.25">
      <c r="C3" s="427" t="s">
        <v>285</v>
      </c>
      <c r="D3" s="427"/>
      <c r="F3" s="427" t="s">
        <v>286</v>
      </c>
      <c r="G3" s="427"/>
    </row>
    <row r="4" spans="1:18" ht="27">
      <c r="A4" s="178" t="s">
        <v>287</v>
      </c>
      <c r="B4" s="179" t="s">
        <v>288</v>
      </c>
      <c r="C4" s="182" t="s">
        <v>311</v>
      </c>
      <c r="D4" s="183" t="s">
        <v>7</v>
      </c>
      <c r="E4" s="184" t="s">
        <v>290</v>
      </c>
      <c r="F4" s="430">
        <v>39.71</v>
      </c>
      <c r="G4" s="430"/>
      <c r="H4" s="179" t="s">
        <v>7</v>
      </c>
      <c r="K4" s="186"/>
      <c r="L4" s="186"/>
    </row>
    <row r="5" spans="1:18" ht="27">
      <c r="A5" s="178" t="s">
        <v>287</v>
      </c>
      <c r="B5" s="179" t="s">
        <v>291</v>
      </c>
      <c r="C5" s="182" t="s">
        <v>311</v>
      </c>
      <c r="D5" s="183" t="s">
        <v>7</v>
      </c>
      <c r="E5" s="184" t="s">
        <v>290</v>
      </c>
      <c r="F5" s="430">
        <v>38.928899999999999</v>
      </c>
      <c r="G5" s="430"/>
      <c r="H5" s="179" t="s">
        <v>7</v>
      </c>
      <c r="K5" s="186"/>
      <c r="L5" s="186"/>
    </row>
    <row r="6" spans="1:18" ht="23.25">
      <c r="H6" s="184"/>
    </row>
    <row r="7" spans="1:18" ht="27">
      <c r="A7" s="178" t="s">
        <v>287</v>
      </c>
      <c r="B7" s="179" t="s">
        <v>292</v>
      </c>
      <c r="H7" s="184" t="s">
        <v>290</v>
      </c>
      <c r="I7" s="179" t="s">
        <v>7</v>
      </c>
      <c r="J7" s="187">
        <f>152496+60000</f>
        <v>212496</v>
      </c>
      <c r="K7" s="187"/>
      <c r="L7" s="187"/>
      <c r="M7" s="188" t="s">
        <v>67</v>
      </c>
    </row>
    <row r="8" spans="1:18" ht="23.25">
      <c r="B8" s="179" t="s">
        <v>293</v>
      </c>
      <c r="H8" s="184" t="s">
        <v>290</v>
      </c>
      <c r="I8" s="429">
        <f>J7</f>
        <v>212496</v>
      </c>
      <c r="J8" s="429"/>
      <c r="K8" s="427" t="s">
        <v>294</v>
      </c>
      <c r="L8" s="427"/>
      <c r="M8" s="205">
        <f>F4</f>
        <v>39.71</v>
      </c>
      <c r="N8" s="184" t="s">
        <v>290</v>
      </c>
      <c r="O8" s="423">
        <f>J7/F4</f>
        <v>5351.196172248804</v>
      </c>
      <c r="P8" s="423"/>
      <c r="Q8" s="423"/>
      <c r="R8" s="179" t="str">
        <f>C4</f>
        <v>EUR</v>
      </c>
    </row>
    <row r="9" spans="1:18" ht="23.25">
      <c r="H9" s="184"/>
      <c r="I9" s="189"/>
      <c r="J9" s="189"/>
      <c r="M9" s="186"/>
      <c r="O9" s="184"/>
      <c r="P9" s="184"/>
    </row>
    <row r="10" spans="1:18" ht="23.25">
      <c r="H10" s="184"/>
      <c r="I10" s="189"/>
      <c r="J10" s="189"/>
      <c r="M10" s="190"/>
      <c r="O10" s="184"/>
      <c r="P10" s="184"/>
    </row>
    <row r="11" spans="1:18" ht="27">
      <c r="A11" s="178" t="s">
        <v>287</v>
      </c>
      <c r="B11" s="179" t="s">
        <v>295</v>
      </c>
      <c r="H11" s="184"/>
      <c r="I11" s="191" t="s">
        <v>7</v>
      </c>
      <c r="J11" s="189"/>
      <c r="N11" s="179" t="s">
        <v>7</v>
      </c>
      <c r="O11" s="424">
        <f>250+14+112+26+27.5+39+190+81+26.5+107.5+13+11+14+14+250+250+14+112+26+27.5+39+190+81+26.5+107.5+13+11+14+14+250+1890</f>
        <v>4241</v>
      </c>
      <c r="P11" s="424"/>
      <c r="Q11" s="424"/>
      <c r="R11" s="179" t="str">
        <f>C4</f>
        <v>EUR</v>
      </c>
    </row>
    <row r="12" spans="1:18" ht="23.25">
      <c r="A12" s="179" t="s">
        <v>7</v>
      </c>
      <c r="B12" s="179" t="s">
        <v>296</v>
      </c>
      <c r="H12" s="184"/>
      <c r="O12" s="424">
        <f>O8-O11</f>
        <v>1110.196172248804</v>
      </c>
      <c r="P12" s="424"/>
      <c r="Q12" s="424"/>
      <c r="R12" s="179" t="str">
        <f>C4</f>
        <v>EUR</v>
      </c>
    </row>
    <row r="13" spans="1:18" ht="23.25">
      <c r="H13" s="184"/>
    </row>
    <row r="14" spans="1:18" ht="23.25">
      <c r="B14" s="179" t="s">
        <v>297</v>
      </c>
      <c r="H14" s="184"/>
    </row>
    <row r="15" spans="1:18" ht="23.25">
      <c r="C15" s="192" t="s">
        <v>298</v>
      </c>
      <c r="F15" s="427" t="s">
        <v>286</v>
      </c>
      <c r="G15" s="427"/>
      <c r="H15" s="184"/>
    </row>
    <row r="16" spans="1:18" ht="23.25">
      <c r="B16" s="179" t="s">
        <v>288</v>
      </c>
      <c r="C16" s="206">
        <f>O12</f>
        <v>1110.196172248804</v>
      </c>
      <c r="D16" s="184" t="str">
        <f>C4</f>
        <v>EUR</v>
      </c>
      <c r="E16" s="184" t="s">
        <v>299</v>
      </c>
      <c r="F16" s="430">
        <f>F4</f>
        <v>39.71</v>
      </c>
      <c r="G16" s="430"/>
      <c r="H16" s="184" t="s">
        <v>290</v>
      </c>
      <c r="I16" s="424">
        <f>C16*F16</f>
        <v>44085.890000000007</v>
      </c>
      <c r="J16" s="424"/>
      <c r="M16" s="179" t="s">
        <v>67</v>
      </c>
    </row>
    <row r="17" spans="1:17" ht="23.25">
      <c r="B17" s="179" t="s">
        <v>291</v>
      </c>
      <c r="C17" s="206">
        <f>O12</f>
        <v>1110.196172248804</v>
      </c>
      <c r="D17" s="184" t="str">
        <f>C4</f>
        <v>EUR</v>
      </c>
      <c r="E17" s="184" t="s">
        <v>299</v>
      </c>
      <c r="F17" s="430">
        <f>F5</f>
        <v>38.928899999999999</v>
      </c>
      <c r="G17" s="430"/>
      <c r="H17" s="184" t="s">
        <v>290</v>
      </c>
      <c r="I17" s="424">
        <f>C17*F17</f>
        <v>43218.715769856462</v>
      </c>
      <c r="J17" s="424"/>
      <c r="M17" s="179" t="s">
        <v>67</v>
      </c>
    </row>
    <row r="18" spans="1:17" ht="23.25">
      <c r="C18" s="184"/>
      <c r="D18" s="184"/>
      <c r="E18" s="184"/>
      <c r="F18" s="184"/>
      <c r="G18" s="184"/>
      <c r="H18" s="184"/>
      <c r="I18" s="194"/>
      <c r="J18" s="194"/>
    </row>
    <row r="19" spans="1:17" ht="23.25">
      <c r="B19" s="179" t="s">
        <v>7</v>
      </c>
      <c r="C19" s="179" t="s">
        <v>300</v>
      </c>
      <c r="D19" s="179" t="s">
        <v>301</v>
      </c>
      <c r="E19" s="179" t="s">
        <v>302</v>
      </c>
      <c r="H19" s="184"/>
      <c r="I19" s="431">
        <f>I16-I17</f>
        <v>867.17423014354426</v>
      </c>
      <c r="J19" s="431"/>
      <c r="M19" s="179" t="s">
        <v>67</v>
      </c>
    </row>
    <row r="20" spans="1:17" ht="8.1" customHeight="1">
      <c r="H20" s="184"/>
      <c r="I20" s="194"/>
      <c r="J20" s="194"/>
    </row>
    <row r="21" spans="1:17" ht="8.1" customHeight="1">
      <c r="A21" s="195"/>
      <c r="B21" s="195"/>
      <c r="C21" s="195"/>
      <c r="D21" s="195"/>
      <c r="E21" s="195"/>
      <c r="F21" s="195"/>
      <c r="G21" s="195"/>
      <c r="H21" s="196"/>
      <c r="I21" s="197"/>
      <c r="J21" s="197"/>
      <c r="K21" s="195"/>
      <c r="L21" s="195"/>
      <c r="M21" s="195"/>
      <c r="N21" s="195"/>
      <c r="O21" s="195"/>
      <c r="P21" s="195"/>
      <c r="Q21" s="195"/>
    </row>
    <row r="22" spans="1:17" ht="8.1" customHeight="1"/>
    <row r="23" spans="1:17" ht="24.95" customHeight="1">
      <c r="B23" s="180" t="s">
        <v>303</v>
      </c>
      <c r="C23" s="181"/>
      <c r="D23" s="181" t="s">
        <v>284</v>
      </c>
      <c r="E23" s="181"/>
      <c r="F23" s="181"/>
      <c r="G23" s="181"/>
      <c r="H23" s="181"/>
      <c r="I23" s="181"/>
      <c r="J23" s="181"/>
    </row>
    <row r="24" spans="1:17" ht="23.25">
      <c r="B24" s="179" t="s">
        <v>286</v>
      </c>
      <c r="D24" s="179" t="s">
        <v>288</v>
      </c>
      <c r="J24" s="202">
        <f>F4</f>
        <v>39.71</v>
      </c>
      <c r="M24" s="179" t="str">
        <f>C4</f>
        <v>EUR</v>
      </c>
    </row>
    <row r="25" spans="1:17" ht="24.95" customHeight="1">
      <c r="B25" s="179" t="s">
        <v>286</v>
      </c>
      <c r="D25" s="179" t="s">
        <v>291</v>
      </c>
      <c r="J25" s="202">
        <f>F5</f>
        <v>38.928899999999999</v>
      </c>
      <c r="M25" s="179" t="str">
        <f>C5</f>
        <v>EUR</v>
      </c>
    </row>
    <row r="26" spans="1:17" ht="24.95" customHeight="1">
      <c r="B26" s="179" t="s">
        <v>304</v>
      </c>
      <c r="J26" s="186">
        <f>J24-J25</f>
        <v>0.78110000000000213</v>
      </c>
      <c r="M26" s="179" t="str">
        <f>C4</f>
        <v>EUR</v>
      </c>
    </row>
    <row r="28" spans="1:17" ht="24.95" customHeight="1">
      <c r="B28" s="179" t="s">
        <v>305</v>
      </c>
      <c r="I28" s="179" t="s">
        <v>290</v>
      </c>
      <c r="J28" s="198">
        <f>O12</f>
        <v>1110.196172248804</v>
      </c>
      <c r="K28" s="422" t="s">
        <v>306</v>
      </c>
      <c r="L28" s="422"/>
      <c r="M28" s="207">
        <f>J26</f>
        <v>0.78110000000000213</v>
      </c>
    </row>
    <row r="29" spans="1:17" ht="24.95" customHeight="1">
      <c r="C29" s="179" t="s">
        <v>300</v>
      </c>
      <c r="D29" s="179" t="s">
        <v>301</v>
      </c>
      <c r="E29" s="179" t="s">
        <v>302</v>
      </c>
      <c r="I29" s="179" t="s">
        <v>290</v>
      </c>
      <c r="J29" s="193">
        <f>O12*J26</f>
        <v>867.17423014354324</v>
      </c>
      <c r="M29" s="179" t="s">
        <v>67</v>
      </c>
    </row>
    <row r="32" spans="1:17" ht="24.95" customHeight="1">
      <c r="A32" s="201" t="s">
        <v>186</v>
      </c>
      <c r="C32" s="179" t="s">
        <v>307</v>
      </c>
    </row>
    <row r="33" spans="3:3" ht="24.95" customHeight="1">
      <c r="C33" s="179" t="s">
        <v>308</v>
      </c>
    </row>
    <row r="35" spans="3:3" ht="24.95" customHeight="1">
      <c r="C35" s="179" t="s">
        <v>312</v>
      </c>
    </row>
  </sheetData>
  <mergeCells count="17">
    <mergeCell ref="I19:J19"/>
    <mergeCell ref="K28:L28"/>
    <mergeCell ref="O11:Q11"/>
    <mergeCell ref="O12:Q12"/>
    <mergeCell ref="F15:G15"/>
    <mergeCell ref="F16:G16"/>
    <mergeCell ref="I16:J16"/>
    <mergeCell ref="F17:G17"/>
    <mergeCell ref="I17:J17"/>
    <mergeCell ref="I8:J8"/>
    <mergeCell ref="K8:L8"/>
    <mergeCell ref="O8:Q8"/>
    <mergeCell ref="A1:Q1"/>
    <mergeCell ref="C3:D3"/>
    <mergeCell ref="F3:G3"/>
    <mergeCell ref="F4:G4"/>
    <mergeCell ref="F5:G5"/>
  </mergeCells>
  <pageMargins left="0.59055118110236227" right="0.39370078740157483" top="0.74803149606299213" bottom="0.3937007874015748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209550</xdr:rowOff>
                  </from>
                  <to>
                    <xdr:col>2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2</xdr:col>
                    <xdr:colOff>390525</xdr:colOff>
                    <xdr:row>17</xdr:row>
                    <xdr:rowOff>209550</xdr:rowOff>
                  </from>
                  <to>
                    <xdr:col>2</xdr:col>
                    <xdr:colOff>542925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219075</xdr:rowOff>
                  </from>
                  <to>
                    <xdr:col>1</xdr:col>
                    <xdr:colOff>266700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Check Box 4">
              <controlPr defaultSize="0" autoFill="0" autoLine="0" autoPict="0">
                <anchor moveWithCells="1">
                  <from>
                    <xdr:col>2</xdr:col>
                    <xdr:colOff>390525</xdr:colOff>
                    <xdr:row>27</xdr:row>
                    <xdr:rowOff>219075</xdr:rowOff>
                  </from>
                  <to>
                    <xdr:col>2</xdr:col>
                    <xdr:colOff>542925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A1:R35"/>
  <sheetViews>
    <sheetView zoomScale="130" zoomScaleNormal="130" workbookViewId="0">
      <selection activeCell="Z12" sqref="Z12"/>
    </sheetView>
  </sheetViews>
  <sheetFormatPr defaultColWidth="4.625" defaultRowHeight="24.95" customHeight="1"/>
  <cols>
    <col min="1" max="1" width="2.75" style="179" customWidth="1"/>
    <col min="2" max="2" width="4.625" style="179"/>
    <col min="3" max="3" width="10.875" style="179" customWidth="1"/>
    <col min="4" max="4" width="5.75" style="179" customWidth="1"/>
    <col min="5" max="5" width="4.625" style="179"/>
    <col min="6" max="6" width="7.375" style="179" customWidth="1"/>
    <col min="7" max="7" width="6.25" style="179" customWidth="1"/>
    <col min="8" max="8" width="4.125" style="179" customWidth="1"/>
    <col min="9" max="9" width="2.75" style="179" customWidth="1"/>
    <col min="10" max="10" width="11.375" style="179" customWidth="1"/>
    <col min="11" max="12" width="2.375" style="179" customWidth="1"/>
    <col min="13" max="13" width="8.375" style="179" customWidth="1"/>
    <col min="14" max="14" width="4.625" style="179"/>
    <col min="15" max="15" width="4" style="179" customWidth="1"/>
    <col min="16" max="16384" width="4.625" style="179"/>
  </cols>
  <sheetData>
    <row r="1" spans="1:18" ht="30.75">
      <c r="A1" s="428" t="s">
        <v>282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178"/>
    </row>
    <row r="2" spans="1:18" ht="24.95" customHeight="1">
      <c r="B2" s="180" t="s">
        <v>283</v>
      </c>
      <c r="D2" s="181" t="s">
        <v>284</v>
      </c>
    </row>
    <row r="3" spans="1:18" ht="23.25">
      <c r="C3" s="427" t="s">
        <v>285</v>
      </c>
      <c r="D3" s="427"/>
      <c r="F3" s="427" t="s">
        <v>286</v>
      </c>
      <c r="G3" s="427"/>
    </row>
    <row r="4" spans="1:18" ht="27">
      <c r="A4" s="178" t="s">
        <v>287</v>
      </c>
      <c r="B4" s="179" t="s">
        <v>288</v>
      </c>
      <c r="C4" s="182" t="s">
        <v>311</v>
      </c>
      <c r="D4" s="183" t="s">
        <v>7</v>
      </c>
      <c r="E4" s="184" t="s">
        <v>290</v>
      </c>
      <c r="F4" s="430">
        <v>39.71</v>
      </c>
      <c r="G4" s="430"/>
      <c r="H4" s="179" t="s">
        <v>7</v>
      </c>
      <c r="K4" s="186"/>
      <c r="L4" s="186"/>
    </row>
    <row r="5" spans="1:18" ht="27">
      <c r="A5" s="178" t="s">
        <v>287</v>
      </c>
      <c r="B5" s="179" t="s">
        <v>291</v>
      </c>
      <c r="C5" s="182" t="s">
        <v>311</v>
      </c>
      <c r="D5" s="183" t="s">
        <v>7</v>
      </c>
      <c r="E5" s="184" t="s">
        <v>290</v>
      </c>
      <c r="F5" s="430">
        <v>38.928899999999999</v>
      </c>
      <c r="G5" s="430"/>
      <c r="H5" s="179" t="s">
        <v>7</v>
      </c>
      <c r="K5" s="186"/>
      <c r="L5" s="186"/>
    </row>
    <row r="6" spans="1:18" ht="23.25">
      <c r="H6" s="184"/>
    </row>
    <row r="7" spans="1:18" ht="27">
      <c r="A7" s="178" t="s">
        <v>287</v>
      </c>
      <c r="B7" s="179" t="s">
        <v>292</v>
      </c>
      <c r="H7" s="184" t="s">
        <v>290</v>
      </c>
      <c r="I7" s="179" t="s">
        <v>7</v>
      </c>
      <c r="J7" s="187">
        <f>152496+60000</f>
        <v>212496</v>
      </c>
      <c r="K7" s="187"/>
      <c r="L7" s="187"/>
      <c r="M7" s="188" t="s">
        <v>67</v>
      </c>
    </row>
    <row r="8" spans="1:18" ht="23.25">
      <c r="B8" s="179" t="s">
        <v>293</v>
      </c>
      <c r="H8" s="184" t="s">
        <v>290</v>
      </c>
      <c r="I8" s="429">
        <f>J7</f>
        <v>212496</v>
      </c>
      <c r="J8" s="429"/>
      <c r="K8" s="427" t="s">
        <v>294</v>
      </c>
      <c r="L8" s="427"/>
      <c r="M8" s="205">
        <f>F4</f>
        <v>39.71</v>
      </c>
      <c r="N8" s="184" t="s">
        <v>290</v>
      </c>
      <c r="O8" s="423">
        <f>J7/F4</f>
        <v>5351.196172248804</v>
      </c>
      <c r="P8" s="423"/>
      <c r="Q8" s="423"/>
      <c r="R8" s="179" t="str">
        <f>C4</f>
        <v>EUR</v>
      </c>
    </row>
    <row r="9" spans="1:18" ht="23.25">
      <c r="H9" s="184"/>
      <c r="I9" s="189"/>
      <c r="J9" s="189"/>
      <c r="M9" s="186"/>
      <c r="O9" s="184"/>
      <c r="P9" s="184"/>
    </row>
    <row r="10" spans="1:18" ht="23.25">
      <c r="H10" s="184"/>
      <c r="I10" s="189"/>
      <c r="J10" s="189"/>
      <c r="M10" s="190"/>
      <c r="O10" s="184"/>
      <c r="P10" s="184"/>
    </row>
    <row r="11" spans="1:18" ht="27">
      <c r="A11" s="178" t="s">
        <v>287</v>
      </c>
      <c r="B11" s="179" t="s">
        <v>295</v>
      </c>
      <c r="H11" s="184"/>
      <c r="I11" s="191" t="s">
        <v>7</v>
      </c>
      <c r="J11" s="189"/>
      <c r="N11" s="179" t="s">
        <v>7</v>
      </c>
      <c r="O11" s="424">
        <f>250+14+112+26+27.5+39+190+81+26.5+107.5+13+11+14+14+250+250+14+112+26+27.5+39+190+81+26.5+107.5+13+11+14+14+250+1890</f>
        <v>4241</v>
      </c>
      <c r="P11" s="424"/>
      <c r="Q11" s="424"/>
      <c r="R11" s="179" t="str">
        <f>C4</f>
        <v>EUR</v>
      </c>
    </row>
    <row r="12" spans="1:18" ht="23.25">
      <c r="A12" s="179" t="s">
        <v>7</v>
      </c>
      <c r="B12" s="179" t="s">
        <v>296</v>
      </c>
      <c r="H12" s="184"/>
      <c r="O12" s="424">
        <f>O8-O11</f>
        <v>1110.196172248804</v>
      </c>
      <c r="P12" s="424"/>
      <c r="Q12" s="424"/>
      <c r="R12" s="179" t="str">
        <f>C4</f>
        <v>EUR</v>
      </c>
    </row>
    <row r="13" spans="1:18" ht="23.25">
      <c r="H13" s="184"/>
    </row>
    <row r="14" spans="1:18" ht="23.25">
      <c r="B14" s="179" t="s">
        <v>297</v>
      </c>
      <c r="H14" s="184"/>
    </row>
    <row r="15" spans="1:18" ht="23.25">
      <c r="C15" s="192" t="s">
        <v>298</v>
      </c>
      <c r="F15" s="427" t="s">
        <v>286</v>
      </c>
      <c r="G15" s="427"/>
      <c r="H15" s="184"/>
    </row>
    <row r="16" spans="1:18" ht="23.25">
      <c r="B16" s="179" t="s">
        <v>288</v>
      </c>
      <c r="C16" s="206">
        <f>O12</f>
        <v>1110.196172248804</v>
      </c>
      <c r="D16" s="184" t="str">
        <f>C4</f>
        <v>EUR</v>
      </c>
      <c r="E16" s="184" t="s">
        <v>299</v>
      </c>
      <c r="F16" s="430">
        <f>F4</f>
        <v>39.71</v>
      </c>
      <c r="G16" s="430"/>
      <c r="H16" s="184" t="s">
        <v>290</v>
      </c>
      <c r="I16" s="424">
        <f>C16*F16</f>
        <v>44085.890000000007</v>
      </c>
      <c r="J16" s="424"/>
      <c r="M16" s="179" t="s">
        <v>67</v>
      </c>
    </row>
    <row r="17" spans="1:17" ht="23.25">
      <c r="B17" s="179" t="s">
        <v>291</v>
      </c>
      <c r="C17" s="206">
        <f>O12</f>
        <v>1110.196172248804</v>
      </c>
      <c r="D17" s="184" t="str">
        <f>C4</f>
        <v>EUR</v>
      </c>
      <c r="E17" s="184" t="s">
        <v>299</v>
      </c>
      <c r="F17" s="430">
        <f>F5</f>
        <v>38.928899999999999</v>
      </c>
      <c r="G17" s="430"/>
      <c r="H17" s="184" t="s">
        <v>290</v>
      </c>
      <c r="I17" s="424">
        <f>C17*F17</f>
        <v>43218.715769856462</v>
      </c>
      <c r="J17" s="424"/>
      <c r="M17" s="179" t="s">
        <v>67</v>
      </c>
    </row>
    <row r="18" spans="1:17" ht="23.25">
      <c r="C18" s="184"/>
      <c r="D18" s="184"/>
      <c r="E18" s="184"/>
      <c r="F18" s="184"/>
      <c r="G18" s="184"/>
      <c r="H18" s="184"/>
      <c r="I18" s="194"/>
      <c r="J18" s="194"/>
    </row>
    <row r="19" spans="1:17" ht="23.25">
      <c r="B19" s="179" t="s">
        <v>7</v>
      </c>
      <c r="C19" s="179" t="s">
        <v>300</v>
      </c>
      <c r="D19" s="179" t="s">
        <v>301</v>
      </c>
      <c r="E19" s="179" t="s">
        <v>302</v>
      </c>
      <c r="H19" s="184"/>
      <c r="I19" s="431">
        <f>I16-I17</f>
        <v>867.17423014354426</v>
      </c>
      <c r="J19" s="431"/>
      <c r="M19" s="179" t="s">
        <v>67</v>
      </c>
    </row>
    <row r="20" spans="1:17" ht="8.1" customHeight="1">
      <c r="H20" s="184"/>
      <c r="I20" s="194"/>
      <c r="J20" s="194"/>
    </row>
    <row r="21" spans="1:17" ht="8.1" customHeight="1">
      <c r="A21" s="195"/>
      <c r="B21" s="195"/>
      <c r="C21" s="195"/>
      <c r="D21" s="195"/>
      <c r="E21" s="195"/>
      <c r="F21" s="195"/>
      <c r="G21" s="195"/>
      <c r="H21" s="196"/>
      <c r="I21" s="197"/>
      <c r="J21" s="197"/>
      <c r="K21" s="195"/>
      <c r="L21" s="195"/>
      <c r="M21" s="195"/>
      <c r="N21" s="195"/>
      <c r="O21" s="195"/>
      <c r="P21" s="195"/>
      <c r="Q21" s="195"/>
    </row>
    <row r="22" spans="1:17" ht="8.1" customHeight="1"/>
    <row r="23" spans="1:17" ht="24.95" customHeight="1">
      <c r="B23" s="180" t="s">
        <v>303</v>
      </c>
      <c r="C23" s="181"/>
      <c r="D23" s="181" t="s">
        <v>284</v>
      </c>
      <c r="E23" s="181"/>
      <c r="F23" s="181"/>
      <c r="G23" s="181"/>
      <c r="H23" s="181"/>
      <c r="I23" s="181"/>
      <c r="J23" s="181"/>
    </row>
    <row r="24" spans="1:17" ht="23.25">
      <c r="B24" s="179" t="s">
        <v>286</v>
      </c>
      <c r="D24" s="179" t="s">
        <v>288</v>
      </c>
      <c r="J24" s="202">
        <f>F4</f>
        <v>39.71</v>
      </c>
      <c r="M24" s="179" t="str">
        <f>C4</f>
        <v>EUR</v>
      </c>
    </row>
    <row r="25" spans="1:17" ht="24.95" customHeight="1">
      <c r="B25" s="179" t="s">
        <v>286</v>
      </c>
      <c r="D25" s="179" t="s">
        <v>291</v>
      </c>
      <c r="J25" s="202">
        <f>F5</f>
        <v>38.928899999999999</v>
      </c>
      <c r="M25" s="179" t="str">
        <f>C5</f>
        <v>EUR</v>
      </c>
    </row>
    <row r="26" spans="1:17" ht="24.95" customHeight="1">
      <c r="B26" s="179" t="s">
        <v>304</v>
      </c>
      <c r="J26" s="186">
        <f>J24-J25</f>
        <v>0.78110000000000213</v>
      </c>
      <c r="M26" s="179" t="str">
        <f>C4</f>
        <v>EUR</v>
      </c>
    </row>
    <row r="28" spans="1:17" ht="24.95" customHeight="1">
      <c r="B28" s="179" t="s">
        <v>305</v>
      </c>
      <c r="I28" s="179" t="s">
        <v>290</v>
      </c>
      <c r="J28" s="198">
        <f>O12</f>
        <v>1110.196172248804</v>
      </c>
      <c r="K28" s="422" t="s">
        <v>306</v>
      </c>
      <c r="L28" s="422"/>
      <c r="M28" s="207">
        <f>J26</f>
        <v>0.78110000000000213</v>
      </c>
    </row>
    <row r="29" spans="1:17" ht="24.95" customHeight="1">
      <c r="C29" s="179" t="s">
        <v>300</v>
      </c>
      <c r="D29" s="179" t="s">
        <v>301</v>
      </c>
      <c r="E29" s="179" t="s">
        <v>302</v>
      </c>
      <c r="I29" s="179" t="s">
        <v>290</v>
      </c>
      <c r="J29" s="193">
        <f>O12*J26</f>
        <v>867.17423014354324</v>
      </c>
      <c r="M29" s="179" t="s">
        <v>67</v>
      </c>
    </row>
    <row r="32" spans="1:17" ht="24.95" customHeight="1">
      <c r="A32" s="201" t="s">
        <v>186</v>
      </c>
      <c r="C32" s="179" t="s">
        <v>307</v>
      </c>
    </row>
    <row r="33" spans="3:3" ht="24.95" customHeight="1">
      <c r="C33" s="179" t="s">
        <v>308</v>
      </c>
    </row>
    <row r="35" spans="3:3" ht="24.95" customHeight="1">
      <c r="C35" s="179" t="s">
        <v>312</v>
      </c>
    </row>
  </sheetData>
  <mergeCells count="17">
    <mergeCell ref="F15:G15"/>
    <mergeCell ref="F16:G16"/>
    <mergeCell ref="I16:J16"/>
    <mergeCell ref="F17:G17"/>
    <mergeCell ref="I17:J17"/>
    <mergeCell ref="I8:J8"/>
    <mergeCell ref="K8:L8"/>
    <mergeCell ref="O8:Q8"/>
    <mergeCell ref="I19:J19"/>
    <mergeCell ref="K28:L28"/>
    <mergeCell ref="O11:Q11"/>
    <mergeCell ref="O12:Q12"/>
    <mergeCell ref="A1:Q1"/>
    <mergeCell ref="C3:D3"/>
    <mergeCell ref="F3:G3"/>
    <mergeCell ref="F4:G4"/>
    <mergeCell ref="F5:G5"/>
  </mergeCells>
  <pageMargins left="0.59055118110236227" right="0.39370078740157483" top="0.74803149606299213" bottom="0.3937007874015748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209550</xdr:rowOff>
                  </from>
                  <to>
                    <xdr:col>2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6" r:id="rId5" name="Check Box 2">
              <controlPr defaultSize="0" autoFill="0" autoLine="0" autoPict="0">
                <anchor moveWithCells="1">
                  <from>
                    <xdr:col>2</xdr:col>
                    <xdr:colOff>390525</xdr:colOff>
                    <xdr:row>17</xdr:row>
                    <xdr:rowOff>209550</xdr:rowOff>
                  </from>
                  <to>
                    <xdr:col>2</xdr:col>
                    <xdr:colOff>542925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7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219075</xdr:rowOff>
                  </from>
                  <to>
                    <xdr:col>1</xdr:col>
                    <xdr:colOff>266700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8" r:id="rId7" name="Check Box 4">
              <controlPr defaultSize="0" autoFill="0" autoLine="0" autoPict="0">
                <anchor moveWithCells="1">
                  <from>
                    <xdr:col>2</xdr:col>
                    <xdr:colOff>390525</xdr:colOff>
                    <xdr:row>27</xdr:row>
                    <xdr:rowOff>219075</xdr:rowOff>
                  </from>
                  <to>
                    <xdr:col>2</xdr:col>
                    <xdr:colOff>542925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79998168889431442"/>
  </sheetPr>
  <dimension ref="A1:R35"/>
  <sheetViews>
    <sheetView zoomScale="140" zoomScaleNormal="140" workbookViewId="0">
      <selection sqref="A1:XFD1048576"/>
    </sheetView>
  </sheetViews>
  <sheetFormatPr defaultColWidth="4.625" defaultRowHeight="24.95" customHeight="1"/>
  <cols>
    <col min="1" max="1" width="2.75" style="179" customWidth="1"/>
    <col min="2" max="2" width="4.625" style="179"/>
    <col min="3" max="3" width="8.875" style="179" bestFit="1" customWidth="1"/>
    <col min="4" max="4" width="5.75" style="179" customWidth="1"/>
    <col min="5" max="5" width="4.625" style="179"/>
    <col min="6" max="6" width="7.375" style="179" customWidth="1"/>
    <col min="7" max="7" width="6.25" style="179" customWidth="1"/>
    <col min="8" max="8" width="4.125" style="179" customWidth="1"/>
    <col min="9" max="9" width="2.75" style="179" customWidth="1"/>
    <col min="10" max="10" width="11.75" style="179" bestFit="1" customWidth="1"/>
    <col min="11" max="12" width="2.375" style="179" customWidth="1"/>
    <col min="13" max="13" width="8.375" style="179" customWidth="1"/>
    <col min="14" max="16384" width="4.625" style="179"/>
  </cols>
  <sheetData>
    <row r="1" spans="1:18" ht="30.75">
      <c r="A1" s="428" t="s">
        <v>313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178"/>
    </row>
    <row r="2" spans="1:18" ht="24.95" customHeight="1">
      <c r="B2" s="180" t="s">
        <v>283</v>
      </c>
      <c r="D2" s="181" t="s">
        <v>284</v>
      </c>
    </row>
    <row r="3" spans="1:18" ht="23.25">
      <c r="C3" s="427" t="s">
        <v>285</v>
      </c>
      <c r="D3" s="427"/>
      <c r="F3" s="427" t="s">
        <v>286</v>
      </c>
      <c r="G3" s="427"/>
    </row>
    <row r="4" spans="1:18" ht="27">
      <c r="A4" s="178" t="s">
        <v>287</v>
      </c>
      <c r="B4" s="179" t="s">
        <v>288</v>
      </c>
      <c r="C4" s="182" t="s">
        <v>311</v>
      </c>
      <c r="D4" s="183" t="s">
        <v>7</v>
      </c>
      <c r="E4" s="184" t="s">
        <v>290</v>
      </c>
      <c r="F4" s="425">
        <v>8.0376999999999992</v>
      </c>
      <c r="G4" s="425"/>
      <c r="H4" s="179" t="s">
        <v>7</v>
      </c>
      <c r="K4" s="186"/>
      <c r="L4" s="186"/>
    </row>
    <row r="5" spans="1:18" ht="27">
      <c r="A5" s="178" t="s">
        <v>287</v>
      </c>
      <c r="B5" s="179" t="s">
        <v>291</v>
      </c>
      <c r="C5" s="182" t="s">
        <v>311</v>
      </c>
      <c r="D5" s="183" t="s">
        <v>7</v>
      </c>
      <c r="E5" s="184" t="s">
        <v>290</v>
      </c>
      <c r="F5" s="425">
        <v>7.76</v>
      </c>
      <c r="G5" s="425"/>
      <c r="H5" s="179" t="s">
        <v>7</v>
      </c>
      <c r="K5" s="186"/>
      <c r="L5" s="186"/>
    </row>
    <row r="6" spans="1:18" ht="23.25">
      <c r="H6" s="184"/>
    </row>
    <row r="7" spans="1:18" ht="27">
      <c r="A7" s="178" t="s">
        <v>287</v>
      </c>
      <c r="B7" s="179" t="s">
        <v>292</v>
      </c>
      <c r="H7" s="184" t="s">
        <v>290</v>
      </c>
      <c r="I7" s="179" t="s">
        <v>7</v>
      </c>
      <c r="J7" s="187">
        <v>47300</v>
      </c>
      <c r="K7" s="187"/>
      <c r="L7" s="187"/>
      <c r="M7" s="188" t="s">
        <v>67</v>
      </c>
    </row>
    <row r="8" spans="1:18" ht="23.25">
      <c r="B8" s="179" t="s">
        <v>293</v>
      </c>
      <c r="H8" s="184" t="s">
        <v>290</v>
      </c>
      <c r="I8" s="429">
        <f>J7</f>
        <v>47300</v>
      </c>
      <c r="J8" s="429"/>
      <c r="K8" s="427" t="s">
        <v>294</v>
      </c>
      <c r="L8" s="427"/>
      <c r="M8" s="186">
        <f>F4</f>
        <v>8.0376999999999992</v>
      </c>
      <c r="N8" s="184" t="s">
        <v>290</v>
      </c>
      <c r="O8" s="423">
        <f>J7/F4</f>
        <v>5884.7680306555367</v>
      </c>
      <c r="P8" s="423"/>
      <c r="Q8" s="423"/>
      <c r="R8" s="179" t="str">
        <f>C4</f>
        <v>EUR</v>
      </c>
    </row>
    <row r="9" spans="1:18" ht="23.25">
      <c r="H9" s="184"/>
      <c r="I9" s="189"/>
      <c r="J9" s="189"/>
      <c r="M9" s="186"/>
      <c r="O9" s="184"/>
      <c r="P9" s="184"/>
    </row>
    <row r="10" spans="1:18" ht="23.25">
      <c r="H10" s="184"/>
      <c r="I10" s="189"/>
      <c r="J10" s="189"/>
      <c r="M10" s="190"/>
      <c r="O10" s="184"/>
      <c r="P10" s="184"/>
    </row>
    <row r="11" spans="1:18" ht="27">
      <c r="A11" s="178" t="s">
        <v>287</v>
      </c>
      <c r="B11" s="179" t="s">
        <v>295</v>
      </c>
      <c r="H11" s="184"/>
      <c r="I11" s="191" t="s">
        <v>7</v>
      </c>
      <c r="J11" s="189"/>
      <c r="N11" s="179" t="s">
        <v>7</v>
      </c>
      <c r="O11" s="424">
        <f>1800+120+86+84+86+84+86+84+86+84+86+84+86+640+330+110+88+110+220+320+80+280+240</f>
        <v>5274</v>
      </c>
      <c r="P11" s="424"/>
      <c r="Q11" s="424"/>
      <c r="R11" s="179" t="str">
        <f>C4</f>
        <v>EUR</v>
      </c>
    </row>
    <row r="12" spans="1:18" ht="23.25">
      <c r="A12" s="179" t="s">
        <v>7</v>
      </c>
      <c r="B12" s="179" t="s">
        <v>296</v>
      </c>
      <c r="H12" s="184"/>
      <c r="O12" s="424">
        <f>O8-O11</f>
        <v>610.76803065553668</v>
      </c>
      <c r="P12" s="424"/>
      <c r="Q12" s="424"/>
      <c r="R12" s="179" t="str">
        <f>C4</f>
        <v>EUR</v>
      </c>
    </row>
    <row r="13" spans="1:18" ht="23.25">
      <c r="H13" s="184"/>
    </row>
    <row r="14" spans="1:18" ht="23.25">
      <c r="B14" s="179" t="s">
        <v>297</v>
      </c>
      <c r="H14" s="184"/>
    </row>
    <row r="15" spans="1:18" ht="23.25">
      <c r="C15" s="192" t="s">
        <v>298</v>
      </c>
      <c r="F15" s="427" t="s">
        <v>286</v>
      </c>
      <c r="G15" s="427"/>
      <c r="H15" s="184"/>
    </row>
    <row r="16" spans="1:18" ht="23.25">
      <c r="B16" s="179" t="s">
        <v>288</v>
      </c>
      <c r="C16" s="193">
        <f>O12</f>
        <v>610.76803065553668</v>
      </c>
      <c r="D16" s="184" t="str">
        <f>C4</f>
        <v>EUR</v>
      </c>
      <c r="E16" s="184" t="s">
        <v>299</v>
      </c>
      <c r="F16" s="425">
        <f>F4</f>
        <v>8.0376999999999992</v>
      </c>
      <c r="G16" s="425"/>
      <c r="H16" s="184" t="s">
        <v>290</v>
      </c>
      <c r="I16" s="424">
        <f>C16*F16</f>
        <v>4909.1702000000068</v>
      </c>
      <c r="J16" s="424"/>
      <c r="M16" s="179" t="s">
        <v>67</v>
      </c>
    </row>
    <row r="17" spans="1:17" ht="23.25">
      <c r="B17" s="179" t="s">
        <v>291</v>
      </c>
      <c r="C17" s="193">
        <f>O12</f>
        <v>610.76803065553668</v>
      </c>
      <c r="D17" s="184" t="str">
        <f>C4</f>
        <v>EUR</v>
      </c>
      <c r="E17" s="184" t="s">
        <v>299</v>
      </c>
      <c r="F17" s="425">
        <f>F5</f>
        <v>7.76</v>
      </c>
      <c r="G17" s="425"/>
      <c r="H17" s="184" t="s">
        <v>290</v>
      </c>
      <c r="I17" s="424">
        <f>C17*F17</f>
        <v>4739.5599178869643</v>
      </c>
      <c r="J17" s="424"/>
      <c r="M17" s="179" t="s">
        <v>67</v>
      </c>
    </row>
    <row r="18" spans="1:17" ht="23.25">
      <c r="C18" s="184"/>
      <c r="D18" s="184"/>
      <c r="E18" s="184"/>
      <c r="F18" s="184"/>
      <c r="G18" s="184"/>
      <c r="H18" s="184"/>
      <c r="I18" s="194"/>
      <c r="J18" s="194"/>
    </row>
    <row r="19" spans="1:17" ht="23.25">
      <c r="B19" s="179" t="s">
        <v>7</v>
      </c>
      <c r="C19" s="179" t="s">
        <v>300</v>
      </c>
      <c r="D19" s="179" t="s">
        <v>301</v>
      </c>
      <c r="E19" s="179" t="s">
        <v>302</v>
      </c>
      <c r="H19" s="184"/>
      <c r="I19" s="426">
        <f>I16-I17</f>
        <v>169.61028211304256</v>
      </c>
      <c r="J19" s="426"/>
      <c r="M19" s="179" t="s">
        <v>67</v>
      </c>
    </row>
    <row r="20" spans="1:17" ht="8.1" customHeight="1">
      <c r="H20" s="184"/>
      <c r="I20" s="194"/>
      <c r="J20" s="194"/>
    </row>
    <row r="21" spans="1:17" ht="8.1" customHeight="1">
      <c r="A21" s="195"/>
      <c r="B21" s="195"/>
      <c r="C21" s="195"/>
      <c r="D21" s="195"/>
      <c r="E21" s="195"/>
      <c r="F21" s="195"/>
      <c r="G21" s="195"/>
      <c r="H21" s="196"/>
      <c r="I21" s="197"/>
      <c r="J21" s="197"/>
      <c r="K21" s="195"/>
      <c r="L21" s="195"/>
      <c r="M21" s="195"/>
      <c r="N21" s="195"/>
      <c r="O21" s="195"/>
      <c r="P21" s="195"/>
      <c r="Q21" s="195"/>
    </row>
    <row r="22" spans="1:17" ht="8.1" customHeight="1"/>
    <row r="23" spans="1:17" ht="24.95" customHeight="1">
      <c r="B23" s="180" t="s">
        <v>303</v>
      </c>
      <c r="C23" s="181"/>
      <c r="D23" s="181" t="s">
        <v>284</v>
      </c>
      <c r="E23" s="181"/>
      <c r="F23" s="181"/>
      <c r="G23" s="181"/>
      <c r="H23" s="181"/>
      <c r="I23" s="181"/>
      <c r="J23" s="181"/>
    </row>
    <row r="24" spans="1:17" ht="23.25">
      <c r="B24" s="179" t="s">
        <v>286</v>
      </c>
      <c r="D24" s="179" t="s">
        <v>288</v>
      </c>
      <c r="J24" s="185">
        <f>F4</f>
        <v>8.0376999999999992</v>
      </c>
      <c r="M24" s="179" t="str">
        <f>C4</f>
        <v>EUR</v>
      </c>
    </row>
    <row r="25" spans="1:17" ht="24.95" customHeight="1">
      <c r="B25" s="179" t="s">
        <v>286</v>
      </c>
      <c r="D25" s="179" t="s">
        <v>291</v>
      </c>
      <c r="J25" s="185">
        <f>F5</f>
        <v>7.76</v>
      </c>
      <c r="M25" s="179" t="str">
        <f>C5</f>
        <v>EUR</v>
      </c>
    </row>
    <row r="26" spans="1:17" ht="24.95" customHeight="1">
      <c r="B26" s="179" t="s">
        <v>304</v>
      </c>
      <c r="J26" s="186">
        <f>J24-J25</f>
        <v>0.27769999999999939</v>
      </c>
      <c r="M26" s="179" t="str">
        <f>C4</f>
        <v>EUR</v>
      </c>
    </row>
    <row r="28" spans="1:17" ht="24.95" customHeight="1">
      <c r="B28" s="179" t="s">
        <v>305</v>
      </c>
      <c r="I28" s="179" t="s">
        <v>290</v>
      </c>
      <c r="J28" s="208">
        <f>O12</f>
        <v>610.76803065553668</v>
      </c>
      <c r="K28" s="422" t="s">
        <v>306</v>
      </c>
      <c r="L28" s="422"/>
      <c r="M28" s="199">
        <f>J26</f>
        <v>0.27769999999999939</v>
      </c>
    </row>
    <row r="29" spans="1:17" ht="24.95" customHeight="1">
      <c r="C29" s="179" t="s">
        <v>300</v>
      </c>
      <c r="D29" s="179" t="s">
        <v>301</v>
      </c>
      <c r="E29" s="179" t="s">
        <v>302</v>
      </c>
      <c r="I29" s="179" t="s">
        <v>290</v>
      </c>
      <c r="J29" s="200">
        <f>O12*J26</f>
        <v>169.61028211304216</v>
      </c>
      <c r="M29" s="179" t="s">
        <v>67</v>
      </c>
    </row>
    <row r="32" spans="1:17" ht="24.95" customHeight="1">
      <c r="A32" s="201" t="s">
        <v>186</v>
      </c>
      <c r="C32" s="179" t="s">
        <v>307</v>
      </c>
    </row>
    <row r="33" spans="3:3" ht="24.95" customHeight="1">
      <c r="C33" s="179" t="s">
        <v>314</v>
      </c>
    </row>
    <row r="35" spans="3:3" ht="24.95" customHeight="1">
      <c r="C35" s="179" t="s">
        <v>315</v>
      </c>
    </row>
  </sheetData>
  <mergeCells count="17">
    <mergeCell ref="I8:J8"/>
    <mergeCell ref="K8:L8"/>
    <mergeCell ref="O8:Q8"/>
    <mergeCell ref="A1:Q1"/>
    <mergeCell ref="C3:D3"/>
    <mergeCell ref="F3:G3"/>
    <mergeCell ref="F4:G4"/>
    <mergeCell ref="F5:G5"/>
    <mergeCell ref="I19:J19"/>
    <mergeCell ref="K28:L28"/>
    <mergeCell ref="O11:Q11"/>
    <mergeCell ref="O12:Q12"/>
    <mergeCell ref="F15:G15"/>
    <mergeCell ref="F16:G16"/>
    <mergeCell ref="I16:J16"/>
    <mergeCell ref="F17:G17"/>
    <mergeCell ref="I17:J17"/>
  </mergeCells>
  <pageMargins left="0.59055118110236227" right="0.39370078740157483" top="0.74803149606299213" bottom="0.3937007874015748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180975</xdr:rowOff>
                  </from>
                  <to>
                    <xdr:col>2</xdr:col>
                    <xdr:colOff>0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2</xdr:col>
                    <xdr:colOff>371475</xdr:colOff>
                    <xdr:row>17</xdr:row>
                    <xdr:rowOff>180975</xdr:rowOff>
                  </from>
                  <to>
                    <xdr:col>3</xdr:col>
                    <xdr:colOff>0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180975</xdr:rowOff>
                  </from>
                  <to>
                    <xdr:col>1</xdr:col>
                    <xdr:colOff>266700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2</xdr:col>
                    <xdr:colOff>352425</xdr:colOff>
                    <xdr:row>27</xdr:row>
                    <xdr:rowOff>180975</xdr:rowOff>
                  </from>
                  <to>
                    <xdr:col>2</xdr:col>
                    <xdr:colOff>561975</xdr:colOff>
                    <xdr:row>29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79998168889431442"/>
  </sheetPr>
  <dimension ref="A1:R35"/>
  <sheetViews>
    <sheetView zoomScale="140" zoomScaleNormal="140" workbookViewId="0">
      <selection activeCell="AB7" sqref="AB7"/>
    </sheetView>
  </sheetViews>
  <sheetFormatPr defaultColWidth="4.625" defaultRowHeight="24.95" customHeight="1"/>
  <cols>
    <col min="1" max="1" width="2.75" style="179" customWidth="1"/>
    <col min="2" max="2" width="4.625" style="179"/>
    <col min="3" max="3" width="9.875" style="179" customWidth="1"/>
    <col min="4" max="4" width="5.75" style="179" customWidth="1"/>
    <col min="5" max="5" width="4.625" style="179"/>
    <col min="6" max="6" width="7.375" style="179" customWidth="1"/>
    <col min="7" max="7" width="6.25" style="179" customWidth="1"/>
    <col min="8" max="8" width="4.125" style="179" customWidth="1"/>
    <col min="9" max="9" width="2.75" style="179" customWidth="1"/>
    <col min="10" max="10" width="12.75" style="179" bestFit="1" customWidth="1"/>
    <col min="11" max="12" width="2.375" style="179" customWidth="1"/>
    <col min="13" max="13" width="8.375" style="179" customWidth="1"/>
    <col min="14" max="16384" width="4.625" style="179"/>
  </cols>
  <sheetData>
    <row r="1" spans="1:18" ht="30.75">
      <c r="A1" s="428" t="s">
        <v>313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178"/>
    </row>
    <row r="2" spans="1:18" ht="24.95" customHeight="1">
      <c r="B2" s="180" t="s">
        <v>283</v>
      </c>
      <c r="D2" s="181" t="s">
        <v>284</v>
      </c>
    </row>
    <row r="3" spans="1:18" ht="23.25">
      <c r="C3" s="427" t="s">
        <v>285</v>
      </c>
      <c r="D3" s="427"/>
      <c r="F3" s="427" t="s">
        <v>286</v>
      </c>
      <c r="G3" s="427"/>
    </row>
    <row r="4" spans="1:18" ht="27">
      <c r="A4" s="178" t="s">
        <v>287</v>
      </c>
      <c r="B4" s="179" t="s">
        <v>288</v>
      </c>
      <c r="C4" s="182" t="s">
        <v>309</v>
      </c>
      <c r="D4" s="183" t="s">
        <v>7</v>
      </c>
      <c r="E4" s="184" t="s">
        <v>290</v>
      </c>
      <c r="F4" s="425">
        <f>30.3869/100</f>
        <v>0.303869</v>
      </c>
      <c r="G4" s="425"/>
      <c r="H4" s="179" t="s">
        <v>7</v>
      </c>
      <c r="K4" s="186"/>
      <c r="L4" s="186"/>
    </row>
    <row r="5" spans="1:18" ht="27">
      <c r="A5" s="178" t="s">
        <v>287</v>
      </c>
      <c r="B5" s="179" t="s">
        <v>291</v>
      </c>
      <c r="C5" s="182" t="s">
        <v>309</v>
      </c>
      <c r="D5" s="183" t="s">
        <v>7</v>
      </c>
      <c r="E5" s="184" t="s">
        <v>290</v>
      </c>
      <c r="F5" s="425">
        <f>29.518/100</f>
        <v>0.29518</v>
      </c>
      <c r="G5" s="425"/>
      <c r="H5" s="179" t="s">
        <v>7</v>
      </c>
      <c r="K5" s="186"/>
      <c r="L5" s="186"/>
    </row>
    <row r="6" spans="1:18" ht="23.25">
      <c r="H6" s="184"/>
    </row>
    <row r="7" spans="1:18" ht="27">
      <c r="A7" s="178" t="s">
        <v>287</v>
      </c>
      <c r="B7" s="179" t="s">
        <v>292</v>
      </c>
      <c r="H7" s="184" t="s">
        <v>290</v>
      </c>
      <c r="I7" s="179" t="s">
        <v>7</v>
      </c>
      <c r="J7" s="187">
        <f>159600+9930</f>
        <v>169530</v>
      </c>
      <c r="K7" s="187"/>
      <c r="L7" s="187"/>
      <c r="M7" s="188" t="s">
        <v>67</v>
      </c>
    </row>
    <row r="8" spans="1:18" ht="23.25">
      <c r="B8" s="179" t="s">
        <v>293</v>
      </c>
      <c r="H8" s="184" t="s">
        <v>290</v>
      </c>
      <c r="I8" s="429">
        <f>J7</f>
        <v>169530</v>
      </c>
      <c r="J8" s="429"/>
      <c r="K8" s="427" t="s">
        <v>294</v>
      </c>
      <c r="L8" s="427"/>
      <c r="M8" s="186">
        <f>F4</f>
        <v>0.303869</v>
      </c>
      <c r="N8" s="184" t="s">
        <v>290</v>
      </c>
      <c r="O8" s="423">
        <f>J7/F4</f>
        <v>557904.88664523198</v>
      </c>
      <c r="P8" s="423"/>
      <c r="Q8" s="423"/>
      <c r="R8" s="179" t="str">
        <f>C4</f>
        <v>JPY</v>
      </c>
    </row>
    <row r="9" spans="1:18" ht="23.25">
      <c r="H9" s="184"/>
      <c r="I9" s="189"/>
      <c r="J9" s="189"/>
      <c r="M9" s="186"/>
      <c r="O9" s="184"/>
      <c r="P9" s="184"/>
    </row>
    <row r="10" spans="1:18" ht="23.25">
      <c r="H10" s="184"/>
      <c r="I10" s="189"/>
      <c r="J10" s="189"/>
      <c r="M10" s="190"/>
      <c r="O10" s="184"/>
      <c r="P10" s="184"/>
    </row>
    <row r="11" spans="1:18" ht="27">
      <c r="A11" s="178" t="s">
        <v>287</v>
      </c>
      <c r="B11" s="179" t="s">
        <v>295</v>
      </c>
      <c r="H11" s="184"/>
      <c r="I11" s="191" t="s">
        <v>7</v>
      </c>
      <c r="J11" s="189"/>
      <c r="N11" s="179" t="s">
        <v>7</v>
      </c>
      <c r="O11" s="424">
        <f>476000+124880</f>
        <v>600880</v>
      </c>
      <c r="P11" s="424"/>
      <c r="Q11" s="424"/>
      <c r="R11" s="179" t="str">
        <f>C4</f>
        <v>JPY</v>
      </c>
    </row>
    <row r="12" spans="1:18" ht="23.25">
      <c r="A12" s="179" t="s">
        <v>7</v>
      </c>
      <c r="B12" s="179" t="s">
        <v>296</v>
      </c>
      <c r="H12" s="184"/>
      <c r="O12" s="424">
        <f>O8-O11</f>
        <v>-42975.113354768022</v>
      </c>
      <c r="P12" s="424"/>
      <c r="Q12" s="424"/>
      <c r="R12" s="179" t="str">
        <f>C4</f>
        <v>JPY</v>
      </c>
    </row>
    <row r="13" spans="1:18" ht="23.25">
      <c r="H13" s="184"/>
    </row>
    <row r="14" spans="1:18" ht="23.25">
      <c r="B14" s="179" t="s">
        <v>297</v>
      </c>
      <c r="H14" s="184"/>
    </row>
    <row r="15" spans="1:18" ht="23.25">
      <c r="C15" s="192" t="s">
        <v>298</v>
      </c>
      <c r="F15" s="427" t="s">
        <v>286</v>
      </c>
      <c r="G15" s="427"/>
      <c r="H15" s="184"/>
    </row>
    <row r="16" spans="1:18" ht="23.25">
      <c r="B16" s="179" t="s">
        <v>288</v>
      </c>
      <c r="C16" s="193">
        <f>O12</f>
        <v>-42975.113354768022</v>
      </c>
      <c r="D16" s="184" t="str">
        <f>C4</f>
        <v>JPY</v>
      </c>
      <c r="E16" s="184" t="s">
        <v>299</v>
      </c>
      <c r="F16" s="425">
        <f>F4</f>
        <v>0.303869</v>
      </c>
      <c r="G16" s="425"/>
      <c r="H16" s="184" t="s">
        <v>290</v>
      </c>
      <c r="I16" s="424">
        <f>C16*F16</f>
        <v>-13058.804720000004</v>
      </c>
      <c r="J16" s="424"/>
      <c r="M16" s="179" t="s">
        <v>67</v>
      </c>
    </row>
    <row r="17" spans="1:17" ht="23.25">
      <c r="B17" s="179" t="s">
        <v>291</v>
      </c>
      <c r="C17" s="193">
        <f>O12</f>
        <v>-42975.113354768022</v>
      </c>
      <c r="D17" s="184" t="str">
        <f>C4</f>
        <v>JPY</v>
      </c>
      <c r="E17" s="184" t="s">
        <v>299</v>
      </c>
      <c r="F17" s="425">
        <f>F5</f>
        <v>0.29518</v>
      </c>
      <c r="G17" s="425"/>
      <c r="H17" s="184" t="s">
        <v>290</v>
      </c>
      <c r="I17" s="424">
        <f>C17*F17</f>
        <v>-12685.393960060424</v>
      </c>
      <c r="J17" s="424"/>
      <c r="M17" s="179" t="s">
        <v>67</v>
      </c>
    </row>
    <row r="18" spans="1:17" ht="23.25">
      <c r="C18" s="184"/>
      <c r="D18" s="184"/>
      <c r="E18" s="184"/>
      <c r="F18" s="184"/>
      <c r="G18" s="184"/>
      <c r="H18" s="184"/>
      <c r="I18" s="194"/>
      <c r="J18" s="194"/>
    </row>
    <row r="19" spans="1:17" ht="23.25">
      <c r="B19" s="179" t="s">
        <v>7</v>
      </c>
      <c r="C19" s="179" t="s">
        <v>300</v>
      </c>
      <c r="D19" s="179" t="s">
        <v>301</v>
      </c>
      <c r="E19" s="179" t="s">
        <v>302</v>
      </c>
      <c r="H19" s="184"/>
      <c r="I19" s="426">
        <f>I16-I17</f>
        <v>-373.41075993957929</v>
      </c>
      <c r="J19" s="426"/>
      <c r="M19" s="179" t="s">
        <v>67</v>
      </c>
    </row>
    <row r="20" spans="1:17" ht="8.1" customHeight="1">
      <c r="H20" s="184"/>
      <c r="I20" s="194"/>
      <c r="J20" s="194"/>
    </row>
    <row r="21" spans="1:17" ht="8.1" customHeight="1">
      <c r="A21" s="195"/>
      <c r="B21" s="195"/>
      <c r="C21" s="195"/>
      <c r="D21" s="195"/>
      <c r="E21" s="195"/>
      <c r="F21" s="195"/>
      <c r="G21" s="195"/>
      <c r="H21" s="196"/>
      <c r="I21" s="197"/>
      <c r="J21" s="197"/>
      <c r="K21" s="195"/>
      <c r="L21" s="195"/>
      <c r="M21" s="195"/>
      <c r="N21" s="195"/>
      <c r="O21" s="195"/>
      <c r="P21" s="195"/>
      <c r="Q21" s="195"/>
    </row>
    <row r="22" spans="1:17" ht="8.1" customHeight="1"/>
    <row r="23" spans="1:17" ht="24.95" customHeight="1">
      <c r="B23" s="180" t="s">
        <v>303</v>
      </c>
      <c r="C23" s="181"/>
      <c r="D23" s="181" t="s">
        <v>284</v>
      </c>
      <c r="E23" s="181"/>
      <c r="F23" s="181"/>
      <c r="G23" s="181"/>
      <c r="H23" s="181"/>
      <c r="I23" s="181"/>
      <c r="J23" s="181"/>
    </row>
    <row r="24" spans="1:17" ht="23.25">
      <c r="B24" s="179" t="s">
        <v>286</v>
      </c>
      <c r="D24" s="179" t="s">
        <v>288</v>
      </c>
      <c r="J24" s="185">
        <f>F4</f>
        <v>0.303869</v>
      </c>
      <c r="M24" s="179" t="str">
        <f>C4</f>
        <v>JPY</v>
      </c>
    </row>
    <row r="25" spans="1:17" ht="24.95" customHeight="1">
      <c r="B25" s="179" t="s">
        <v>286</v>
      </c>
      <c r="D25" s="179" t="s">
        <v>291</v>
      </c>
      <c r="J25" s="185">
        <f>F5</f>
        <v>0.29518</v>
      </c>
      <c r="M25" s="179" t="str">
        <f>C5</f>
        <v>JPY</v>
      </c>
    </row>
    <row r="26" spans="1:17" ht="24.95" customHeight="1">
      <c r="B26" s="179" t="s">
        <v>304</v>
      </c>
      <c r="J26" s="186">
        <f>J24-J25</f>
        <v>8.6890000000000023E-3</v>
      </c>
      <c r="M26" s="179" t="str">
        <f>C4</f>
        <v>JPY</v>
      </c>
    </row>
    <row r="28" spans="1:17" ht="24.95" customHeight="1">
      <c r="B28" s="179" t="s">
        <v>305</v>
      </c>
      <c r="I28" s="179" t="s">
        <v>290</v>
      </c>
      <c r="J28" s="208">
        <f>O12</f>
        <v>-42975.113354768022</v>
      </c>
      <c r="K28" s="422" t="s">
        <v>306</v>
      </c>
      <c r="L28" s="422"/>
      <c r="M28" s="199">
        <f>J26</f>
        <v>8.6890000000000023E-3</v>
      </c>
    </row>
    <row r="29" spans="1:17" ht="24.95" customHeight="1">
      <c r="C29" s="179" t="s">
        <v>300</v>
      </c>
      <c r="D29" s="179" t="s">
        <v>301</v>
      </c>
      <c r="E29" s="179" t="s">
        <v>302</v>
      </c>
      <c r="I29" s="179" t="s">
        <v>290</v>
      </c>
      <c r="J29" s="200">
        <f>O12*J26</f>
        <v>-373.41075993957946</v>
      </c>
      <c r="M29" s="179" t="s">
        <v>67</v>
      </c>
    </row>
    <row r="32" spans="1:17" ht="24.95" customHeight="1">
      <c r="A32" s="201" t="s">
        <v>186</v>
      </c>
      <c r="C32" s="179" t="s">
        <v>307</v>
      </c>
    </row>
    <row r="33" spans="3:3" ht="24.95" customHeight="1">
      <c r="C33" s="179" t="s">
        <v>314</v>
      </c>
    </row>
    <row r="35" spans="3:3" ht="24.95" customHeight="1">
      <c r="C35" s="179" t="s">
        <v>315</v>
      </c>
    </row>
  </sheetData>
  <mergeCells count="17">
    <mergeCell ref="I8:J8"/>
    <mergeCell ref="K8:L8"/>
    <mergeCell ref="O8:Q8"/>
    <mergeCell ref="A1:Q1"/>
    <mergeCell ref="C3:D3"/>
    <mergeCell ref="F3:G3"/>
    <mergeCell ref="F4:G4"/>
    <mergeCell ref="F5:G5"/>
    <mergeCell ref="I19:J19"/>
    <mergeCell ref="K28:L28"/>
    <mergeCell ref="O11:Q11"/>
    <mergeCell ref="O12:Q12"/>
    <mergeCell ref="F15:G15"/>
    <mergeCell ref="F16:G16"/>
    <mergeCell ref="I16:J16"/>
    <mergeCell ref="F17:G17"/>
    <mergeCell ref="I17:J17"/>
  </mergeCells>
  <pageMargins left="0.59055118110236227" right="0.39370078740157483" top="0.74803149606299213" bottom="0.3937007874015748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209550</xdr:rowOff>
                  </from>
                  <to>
                    <xdr:col>2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defaultSize="0" autoFill="0" autoLine="0" autoPict="0">
                <anchor moveWithCells="1">
                  <from>
                    <xdr:col>2</xdr:col>
                    <xdr:colOff>371475</xdr:colOff>
                    <xdr:row>17</xdr:row>
                    <xdr:rowOff>209550</xdr:rowOff>
                  </from>
                  <to>
                    <xdr:col>2</xdr:col>
                    <xdr:colOff>590550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219075</xdr:rowOff>
                  </from>
                  <to>
                    <xdr:col>1</xdr:col>
                    <xdr:colOff>266700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7" name="Check Box 4">
              <controlPr defaultSize="0" autoFill="0" autoLine="0" autoPict="0">
                <anchor moveWithCells="1">
                  <from>
                    <xdr:col>2</xdr:col>
                    <xdr:colOff>352425</xdr:colOff>
                    <xdr:row>27</xdr:row>
                    <xdr:rowOff>219075</xdr:rowOff>
                  </from>
                  <to>
                    <xdr:col>2</xdr:col>
                    <xdr:colOff>561975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79998168889431442"/>
  </sheetPr>
  <dimension ref="A1:R35"/>
  <sheetViews>
    <sheetView workbookViewId="0">
      <selection activeCell="J24" sqref="J24"/>
    </sheetView>
  </sheetViews>
  <sheetFormatPr defaultColWidth="4.625" defaultRowHeight="24.95" customHeight="1"/>
  <cols>
    <col min="1" max="1" width="2.75" style="1" customWidth="1"/>
    <col min="2" max="2" width="4.625" style="1"/>
    <col min="3" max="3" width="9.875" style="1" customWidth="1"/>
    <col min="4" max="4" width="5.75" style="1" customWidth="1"/>
    <col min="5" max="5" width="4.625" style="1"/>
    <col min="6" max="6" width="7.375" style="1" customWidth="1"/>
    <col min="7" max="7" width="6.25" style="1" customWidth="1"/>
    <col min="8" max="8" width="4.125" style="1" customWidth="1"/>
    <col min="9" max="9" width="2.75" style="1" customWidth="1"/>
    <col min="10" max="10" width="11.75" style="1" bestFit="1" customWidth="1"/>
    <col min="11" max="12" width="2.375" style="1" customWidth="1"/>
    <col min="13" max="13" width="8.375" style="1" customWidth="1"/>
    <col min="14" max="16384" width="4.625" style="1"/>
  </cols>
  <sheetData>
    <row r="1" spans="1:18" ht="30.75">
      <c r="A1" s="440" t="s">
        <v>313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9"/>
    </row>
    <row r="2" spans="1:18" ht="24.95" customHeight="1">
      <c r="B2" s="21" t="s">
        <v>283</v>
      </c>
      <c r="D2" s="20" t="s">
        <v>284</v>
      </c>
    </row>
    <row r="3" spans="1:18" ht="23.25">
      <c r="C3" s="435" t="s">
        <v>285</v>
      </c>
      <c r="D3" s="435"/>
      <c r="F3" s="435" t="s">
        <v>286</v>
      </c>
      <c r="G3" s="435"/>
    </row>
    <row r="4" spans="1:18" ht="27.75">
      <c r="A4" s="9" t="s">
        <v>287</v>
      </c>
      <c r="B4" s="1" t="s">
        <v>288</v>
      </c>
      <c r="C4" s="13" t="s">
        <v>316</v>
      </c>
      <c r="D4" s="17" t="s">
        <v>7</v>
      </c>
      <c r="E4" s="2" t="s">
        <v>290</v>
      </c>
      <c r="F4" s="436">
        <v>25.855</v>
      </c>
      <c r="G4" s="436"/>
      <c r="H4" s="1" t="s">
        <v>7</v>
      </c>
      <c r="K4" s="3"/>
      <c r="L4" s="3"/>
    </row>
    <row r="5" spans="1:18" ht="27.75">
      <c r="A5" s="9" t="s">
        <v>287</v>
      </c>
      <c r="B5" s="1" t="s">
        <v>291</v>
      </c>
      <c r="C5" s="13" t="s">
        <v>316</v>
      </c>
      <c r="D5" s="17" t="s">
        <v>7</v>
      </c>
      <c r="E5" s="2" t="s">
        <v>290</v>
      </c>
      <c r="F5" s="436">
        <v>25.850100000000001</v>
      </c>
      <c r="G5" s="436"/>
      <c r="H5" s="1" t="s">
        <v>7</v>
      </c>
      <c r="K5" s="3"/>
      <c r="L5" s="3"/>
    </row>
    <row r="6" spans="1:18" ht="23.25">
      <c r="H6" s="2"/>
    </row>
    <row r="7" spans="1:18" ht="27.75">
      <c r="A7" s="9" t="s">
        <v>287</v>
      </c>
      <c r="B7" s="1" t="s">
        <v>292</v>
      </c>
      <c r="H7" s="2" t="s">
        <v>290</v>
      </c>
      <c r="I7" s="1" t="s">
        <v>7</v>
      </c>
      <c r="J7" s="4">
        <v>20000</v>
      </c>
      <c r="K7" s="4"/>
      <c r="L7" s="4"/>
      <c r="M7" s="25" t="s">
        <v>67</v>
      </c>
    </row>
    <row r="8" spans="1:18" ht="23.25">
      <c r="B8" s="1" t="s">
        <v>293</v>
      </c>
      <c r="H8" s="2" t="s">
        <v>290</v>
      </c>
      <c r="I8" s="437">
        <f>J7</f>
        <v>20000</v>
      </c>
      <c r="J8" s="437"/>
      <c r="K8" s="438" t="s">
        <v>294</v>
      </c>
      <c r="L8" s="438"/>
      <c r="M8" s="3">
        <f>F4</f>
        <v>25.855</v>
      </c>
      <c r="N8" s="2" t="s">
        <v>290</v>
      </c>
      <c r="O8" s="439">
        <f>J7/F4</f>
        <v>773.54476890350031</v>
      </c>
      <c r="P8" s="439"/>
      <c r="Q8" s="439"/>
      <c r="R8" s="1" t="str">
        <f>C4</f>
        <v>TWD</v>
      </c>
    </row>
    <row r="9" spans="1:18" ht="23.25">
      <c r="H9" s="2"/>
      <c r="I9" s="23"/>
      <c r="J9" s="23"/>
      <c r="M9" s="3"/>
      <c r="O9" s="2"/>
      <c r="P9" s="2"/>
    </row>
    <row r="10" spans="1:18" ht="23.25">
      <c r="H10" s="2"/>
      <c r="I10" s="23"/>
      <c r="J10" s="23"/>
      <c r="M10" s="5"/>
      <c r="O10" s="2"/>
      <c r="P10" s="2"/>
    </row>
    <row r="11" spans="1:18" ht="27.75">
      <c r="A11" s="9" t="s">
        <v>287</v>
      </c>
      <c r="B11" s="1" t="s">
        <v>295</v>
      </c>
      <c r="H11" s="2"/>
      <c r="I11" s="6" t="s">
        <v>7</v>
      </c>
      <c r="J11" s="23"/>
      <c r="N11" s="1" t="s">
        <v>7</v>
      </c>
      <c r="O11" s="434">
        <f>90+24+24+24+24+24+90</f>
        <v>300</v>
      </c>
      <c r="P11" s="434"/>
      <c r="Q11" s="434"/>
      <c r="R11" s="1" t="str">
        <f>C4</f>
        <v>TWD</v>
      </c>
    </row>
    <row r="12" spans="1:18" ht="23.25">
      <c r="A12" s="1" t="s">
        <v>7</v>
      </c>
      <c r="B12" s="1" t="s">
        <v>296</v>
      </c>
      <c r="H12" s="2"/>
      <c r="O12" s="434">
        <f>O8-O11</f>
        <v>473.54476890350031</v>
      </c>
      <c r="P12" s="434"/>
      <c r="Q12" s="434"/>
      <c r="R12" s="1" t="str">
        <f>C4</f>
        <v>TWD</v>
      </c>
    </row>
    <row r="13" spans="1:18" ht="23.25">
      <c r="H13" s="2"/>
    </row>
    <row r="14" spans="1:18" ht="23.25">
      <c r="B14" s="1" t="s">
        <v>297</v>
      </c>
      <c r="H14" s="2"/>
    </row>
    <row r="15" spans="1:18" ht="23.25">
      <c r="C15" s="19" t="s">
        <v>298</v>
      </c>
      <c r="F15" s="435" t="s">
        <v>286</v>
      </c>
      <c r="G15" s="435"/>
      <c r="H15" s="2"/>
    </row>
    <row r="16" spans="1:18" ht="23.25">
      <c r="B16" s="1" t="s">
        <v>288</v>
      </c>
      <c r="C16" s="7">
        <f>O12</f>
        <v>473.54476890350031</v>
      </c>
      <c r="D16" s="2" t="str">
        <f>C4</f>
        <v>TWD</v>
      </c>
      <c r="E16" s="8" t="s">
        <v>299</v>
      </c>
      <c r="F16" s="436">
        <f>F4</f>
        <v>25.855</v>
      </c>
      <c r="G16" s="436"/>
      <c r="H16" s="2" t="s">
        <v>290</v>
      </c>
      <c r="I16" s="434">
        <f>C16*F16</f>
        <v>12243.5</v>
      </c>
      <c r="J16" s="434"/>
      <c r="M16" s="1" t="s">
        <v>67</v>
      </c>
    </row>
    <row r="17" spans="1:17" ht="23.25">
      <c r="B17" s="1" t="s">
        <v>291</v>
      </c>
      <c r="C17" s="7">
        <f>O12</f>
        <v>473.54476890350031</v>
      </c>
      <c r="D17" s="2" t="str">
        <f>C4</f>
        <v>TWD</v>
      </c>
      <c r="E17" s="8" t="s">
        <v>299</v>
      </c>
      <c r="F17" s="436">
        <f>F5</f>
        <v>25.850100000000001</v>
      </c>
      <c r="G17" s="436"/>
      <c r="H17" s="2" t="s">
        <v>290</v>
      </c>
      <c r="I17" s="434">
        <f>C17*F17</f>
        <v>12241.179630632374</v>
      </c>
      <c r="J17" s="434"/>
      <c r="M17" s="1" t="s">
        <v>67</v>
      </c>
    </row>
    <row r="18" spans="1:17" ht="23.25">
      <c r="C18" s="2"/>
      <c r="D18" s="2"/>
      <c r="E18" s="2"/>
      <c r="F18" s="2"/>
      <c r="G18" s="2"/>
      <c r="H18" s="2"/>
      <c r="I18" s="11"/>
      <c r="J18" s="11"/>
    </row>
    <row r="19" spans="1:17" ht="23.25">
      <c r="B19" s="1" t="s">
        <v>7</v>
      </c>
      <c r="C19" s="1" t="s">
        <v>300</v>
      </c>
      <c r="D19" s="1" t="s">
        <v>301</v>
      </c>
      <c r="E19" s="1" t="s">
        <v>302</v>
      </c>
      <c r="H19" s="2"/>
      <c r="I19" s="432">
        <f>I16-I17</f>
        <v>2.3203693676259718</v>
      </c>
      <c r="J19" s="432"/>
      <c r="M19" s="1" t="s">
        <v>67</v>
      </c>
    </row>
    <row r="20" spans="1:17" ht="8.1" customHeight="1">
      <c r="H20" s="2"/>
      <c r="I20" s="11"/>
      <c r="J20" s="11"/>
    </row>
    <row r="21" spans="1:17" ht="8.1" customHeight="1">
      <c r="A21" s="14"/>
      <c r="B21" s="14"/>
      <c r="C21" s="14"/>
      <c r="D21" s="14"/>
      <c r="E21" s="14"/>
      <c r="F21" s="14"/>
      <c r="G21" s="14"/>
      <c r="H21" s="15"/>
      <c r="I21" s="16"/>
      <c r="J21" s="16"/>
      <c r="K21" s="14"/>
      <c r="L21" s="14"/>
      <c r="M21" s="14"/>
      <c r="N21" s="14"/>
      <c r="O21" s="14"/>
      <c r="P21" s="14"/>
      <c r="Q21" s="14"/>
    </row>
    <row r="22" spans="1:17" ht="8.1" customHeight="1"/>
    <row r="23" spans="1:17" ht="24.95" customHeight="1">
      <c r="B23" s="21" t="s">
        <v>303</v>
      </c>
      <c r="C23" s="20"/>
      <c r="D23" s="20" t="s">
        <v>284</v>
      </c>
      <c r="E23" s="20"/>
      <c r="F23" s="20"/>
      <c r="G23" s="20"/>
      <c r="H23" s="20"/>
      <c r="I23" s="20"/>
      <c r="J23" s="20"/>
    </row>
    <row r="24" spans="1:17" ht="23.25">
      <c r="B24" s="1" t="s">
        <v>286</v>
      </c>
      <c r="D24" s="1" t="s">
        <v>288</v>
      </c>
      <c r="J24" s="24">
        <f>F4</f>
        <v>25.855</v>
      </c>
      <c r="M24" s="1" t="str">
        <f>C4</f>
        <v>TWD</v>
      </c>
    </row>
    <row r="25" spans="1:17" ht="24.95" customHeight="1">
      <c r="B25" s="1" t="s">
        <v>286</v>
      </c>
      <c r="D25" s="1" t="s">
        <v>291</v>
      </c>
      <c r="J25" s="24">
        <f>F5</f>
        <v>25.850100000000001</v>
      </c>
      <c r="M25" s="1" t="str">
        <f>C5</f>
        <v>TWD</v>
      </c>
    </row>
    <row r="26" spans="1:17" ht="24.95" customHeight="1">
      <c r="B26" s="1" t="s">
        <v>304</v>
      </c>
      <c r="J26" s="3">
        <f>J24-J25</f>
        <v>4.8999999999992383E-3</v>
      </c>
      <c r="M26" s="1" t="str">
        <f>C4</f>
        <v>TWD</v>
      </c>
    </row>
    <row r="28" spans="1:17" ht="24.95" customHeight="1">
      <c r="B28" s="1" t="s">
        <v>305</v>
      </c>
      <c r="I28" s="1" t="s">
        <v>290</v>
      </c>
      <c r="J28" s="12">
        <f>O12</f>
        <v>473.54476890350031</v>
      </c>
      <c r="K28" s="433" t="s">
        <v>306</v>
      </c>
      <c r="L28" s="433"/>
      <c r="M28" s="10">
        <f>J26</f>
        <v>4.8999999999992383E-3</v>
      </c>
    </row>
    <row r="29" spans="1:17" ht="24.95" customHeight="1">
      <c r="C29" s="1" t="s">
        <v>300</v>
      </c>
      <c r="D29" s="1" t="s">
        <v>301</v>
      </c>
      <c r="E29" s="1" t="s">
        <v>302</v>
      </c>
      <c r="I29" s="1" t="s">
        <v>290</v>
      </c>
      <c r="J29" s="22">
        <f>O12*J26</f>
        <v>2.3203693676267907</v>
      </c>
      <c r="M29" s="1" t="s">
        <v>67</v>
      </c>
    </row>
    <row r="32" spans="1:17" ht="24.95" customHeight="1">
      <c r="A32" s="18" t="s">
        <v>186</v>
      </c>
      <c r="C32" s="1" t="s">
        <v>307</v>
      </c>
    </row>
    <row r="33" spans="3:3" ht="24.95" customHeight="1">
      <c r="C33" s="1" t="s">
        <v>314</v>
      </c>
    </row>
    <row r="35" spans="3:3" ht="24.95" customHeight="1">
      <c r="C35" s="1" t="s">
        <v>315</v>
      </c>
    </row>
  </sheetData>
  <mergeCells count="17">
    <mergeCell ref="I8:J8"/>
    <mergeCell ref="K8:L8"/>
    <mergeCell ref="O8:Q8"/>
    <mergeCell ref="A1:Q1"/>
    <mergeCell ref="C3:D3"/>
    <mergeCell ref="F3:G3"/>
    <mergeCell ref="F4:G4"/>
    <mergeCell ref="F5:G5"/>
    <mergeCell ref="I19:J19"/>
    <mergeCell ref="K28:L28"/>
    <mergeCell ref="O11:Q11"/>
    <mergeCell ref="O12:Q12"/>
    <mergeCell ref="F15:G15"/>
    <mergeCell ref="F16:G16"/>
    <mergeCell ref="I16:J16"/>
    <mergeCell ref="F17:G17"/>
    <mergeCell ref="I17:J1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3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209550</xdr:rowOff>
                  </from>
                  <to>
                    <xdr:col>2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4" name="Check Box 2">
              <controlPr defaultSize="0" autoFill="0" autoLine="0" autoPict="0">
                <anchor moveWithCells="1">
                  <from>
                    <xdr:col>2</xdr:col>
                    <xdr:colOff>371475</xdr:colOff>
                    <xdr:row>17</xdr:row>
                    <xdr:rowOff>209550</xdr:rowOff>
                  </from>
                  <to>
                    <xdr:col>2</xdr:col>
                    <xdr:colOff>371475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5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219075</xdr:rowOff>
                  </from>
                  <to>
                    <xdr:col>1</xdr:col>
                    <xdr:colOff>266700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2" r:id="rId6" name="Check Box 4">
              <controlPr defaultSize="0" autoFill="0" autoLine="0" autoPict="0">
                <anchor moveWithCells="1">
                  <from>
                    <xdr:col>2</xdr:col>
                    <xdr:colOff>352425</xdr:colOff>
                    <xdr:row>27</xdr:row>
                    <xdr:rowOff>219075</xdr:rowOff>
                  </from>
                  <to>
                    <xdr:col>2</xdr:col>
                    <xdr:colOff>352425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79998168889431442"/>
  </sheetPr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79998168889431442"/>
  </sheetPr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R52"/>
  <sheetViews>
    <sheetView showGridLines="0" topLeftCell="A7" zoomScale="130" zoomScaleNormal="130" workbookViewId="0">
      <selection activeCell="AN52" sqref="AN52"/>
    </sheetView>
  </sheetViews>
  <sheetFormatPr defaultColWidth="3.625" defaultRowHeight="21.75" customHeight="1"/>
  <cols>
    <col min="1" max="15" width="3.625" style="47"/>
    <col min="16" max="17" width="1.25" style="47" customWidth="1"/>
    <col min="18" max="18" width="2.375" style="47" customWidth="1"/>
    <col min="19" max="28" width="2.625" style="47" customWidth="1"/>
    <col min="29" max="16384" width="3.625" style="47"/>
  </cols>
  <sheetData>
    <row r="1" spans="1:44" ht="21.75" customHeight="1">
      <c r="A1" s="59"/>
      <c r="B1" s="60"/>
      <c r="C1" s="60"/>
      <c r="D1" s="60"/>
      <c r="E1" s="60"/>
      <c r="F1" s="60"/>
      <c r="G1" s="60"/>
      <c r="H1" s="60"/>
      <c r="I1" s="60"/>
      <c r="J1" s="60"/>
      <c r="K1" s="288" t="s">
        <v>94</v>
      </c>
      <c r="L1" s="288"/>
      <c r="M1" s="288"/>
      <c r="N1" s="288"/>
      <c r="O1" s="288"/>
      <c r="P1" s="288"/>
      <c r="Q1" s="288"/>
      <c r="R1" s="288"/>
      <c r="S1" s="288"/>
      <c r="T1" s="60"/>
      <c r="U1" s="60"/>
      <c r="V1" s="61"/>
      <c r="W1" s="62" t="s">
        <v>95</v>
      </c>
      <c r="X1" s="63"/>
      <c r="Y1" s="63"/>
      <c r="Z1" s="64"/>
      <c r="AA1" s="64"/>
      <c r="AB1" s="290" t="s">
        <v>7</v>
      </c>
      <c r="AC1" s="290"/>
      <c r="AD1" s="290"/>
      <c r="AE1" s="290"/>
      <c r="AF1" s="290"/>
      <c r="AG1" s="291"/>
      <c r="AR1" s="47" t="s">
        <v>2</v>
      </c>
    </row>
    <row r="2" spans="1:44" ht="21.75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289"/>
      <c r="L2" s="289"/>
      <c r="M2" s="289"/>
      <c r="N2" s="289"/>
      <c r="O2" s="289"/>
      <c r="P2" s="289"/>
      <c r="Q2" s="289"/>
      <c r="R2" s="289"/>
      <c r="S2" s="289"/>
      <c r="T2" s="66"/>
      <c r="U2" s="66"/>
      <c r="V2" s="66"/>
      <c r="W2" s="292" t="s">
        <v>96</v>
      </c>
      <c r="X2" s="293"/>
      <c r="Y2" s="293"/>
      <c r="Z2" s="293"/>
      <c r="AA2" s="293"/>
      <c r="AB2" s="293"/>
      <c r="AC2" s="293"/>
      <c r="AD2" s="293"/>
      <c r="AE2" s="293"/>
      <c r="AF2" s="293"/>
      <c r="AG2" s="294"/>
      <c r="AQ2" s="67" t="s">
        <v>69</v>
      </c>
      <c r="AR2" s="47" t="s">
        <v>97</v>
      </c>
    </row>
    <row r="3" spans="1:44" ht="21.75" customHeight="1">
      <c r="A3" s="68" t="s">
        <v>98</v>
      </c>
      <c r="C3" s="295" t="s">
        <v>99</v>
      </c>
      <c r="D3" s="295"/>
      <c r="E3" s="295"/>
      <c r="F3" s="295"/>
      <c r="G3" s="295"/>
      <c r="L3" s="69" t="s">
        <v>7</v>
      </c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7"/>
      <c r="X3" s="296"/>
      <c r="Y3" s="296"/>
      <c r="Z3" s="296"/>
      <c r="AA3" s="296"/>
      <c r="AB3" s="296"/>
      <c r="AC3" s="296"/>
      <c r="AD3" s="296"/>
      <c r="AE3" s="296"/>
      <c r="AF3" s="296"/>
      <c r="AG3" s="298"/>
      <c r="AR3" s="47" t="s">
        <v>100</v>
      </c>
    </row>
    <row r="4" spans="1:44" ht="5.0999999999999996" customHeight="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0"/>
      <c r="X4" s="71"/>
      <c r="Y4" s="71"/>
      <c r="Z4" s="71"/>
      <c r="AA4" s="71"/>
      <c r="AB4" s="71"/>
      <c r="AC4" s="71"/>
      <c r="AD4" s="71"/>
      <c r="AE4" s="71"/>
      <c r="AF4" s="71"/>
      <c r="AG4" s="72"/>
    </row>
    <row r="5" spans="1:44" ht="21.75" customHeight="1">
      <c r="A5" s="73" t="s">
        <v>101</v>
      </c>
      <c r="C5" s="283" t="s">
        <v>7</v>
      </c>
      <c r="D5" s="283"/>
      <c r="E5" s="283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84" t="s">
        <v>26</v>
      </c>
      <c r="T5" s="284"/>
      <c r="U5" s="284"/>
      <c r="V5" s="285" t="s">
        <v>7</v>
      </c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6"/>
      <c r="AR5" s="47" t="s">
        <v>102</v>
      </c>
    </row>
    <row r="6" spans="1:44" ht="21.75" customHeight="1">
      <c r="A6" s="73" t="s">
        <v>103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87" t="s">
        <v>104</v>
      </c>
      <c r="T6" s="287"/>
      <c r="U6" s="287"/>
      <c r="V6" s="240" t="s">
        <v>105</v>
      </c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7"/>
      <c r="AR6" s="47" t="s">
        <v>106</v>
      </c>
    </row>
    <row r="7" spans="1:44" ht="21.75" customHeight="1">
      <c r="A7" s="68" t="s">
        <v>107</v>
      </c>
      <c r="AG7" s="74"/>
    </row>
    <row r="8" spans="1:44" ht="17.850000000000001" customHeight="1">
      <c r="A8" s="68"/>
      <c r="B8" s="27" t="s">
        <v>108</v>
      </c>
      <c r="I8" s="27" t="s">
        <v>109</v>
      </c>
      <c r="R8" s="27" t="s">
        <v>110</v>
      </c>
      <c r="AB8" s="27" t="s">
        <v>111</v>
      </c>
      <c r="AG8" s="74"/>
    </row>
    <row r="9" spans="1:44" ht="17.850000000000001" customHeight="1">
      <c r="A9" s="68"/>
      <c r="B9" s="75" t="s">
        <v>54</v>
      </c>
      <c r="D9" s="278" t="s">
        <v>7</v>
      </c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9"/>
    </row>
    <row r="10" spans="1:44" ht="17.850000000000001" customHeight="1">
      <c r="A10" s="73" t="s">
        <v>112</v>
      </c>
      <c r="C10" s="280" t="s">
        <v>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1"/>
    </row>
    <row r="11" spans="1:44" ht="17.850000000000001" customHeight="1">
      <c r="A11" s="282" t="s">
        <v>7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76"/>
      <c r="AB11" s="77" t="s">
        <v>113</v>
      </c>
      <c r="AG11" s="74"/>
    </row>
    <row r="12" spans="1:44" ht="5.0999999999999996" customHeight="1">
      <c r="A12" s="239"/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7"/>
    </row>
    <row r="13" spans="1:44" ht="21.75" customHeight="1">
      <c r="A13" s="256" t="s">
        <v>114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6" t="s">
        <v>71</v>
      </c>
      <c r="AE13" s="257"/>
      <c r="AF13" s="257"/>
      <c r="AG13" s="258"/>
      <c r="AI13" s="27" t="s">
        <v>115</v>
      </c>
      <c r="AJ13" s="27"/>
      <c r="AK13" s="27"/>
      <c r="AL13" s="27"/>
      <c r="AM13" s="27"/>
      <c r="AN13" s="27"/>
      <c r="AO13" s="27"/>
      <c r="AP13" s="27"/>
      <c r="AQ13" s="27"/>
    </row>
    <row r="14" spans="1:44" ht="17.850000000000001" customHeight="1">
      <c r="A14" s="78" t="s">
        <v>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268"/>
      <c r="AE14" s="269"/>
      <c r="AF14" s="269"/>
      <c r="AG14" s="270"/>
      <c r="AI14" s="27" t="s">
        <v>116</v>
      </c>
      <c r="AJ14" s="27"/>
      <c r="AK14" s="27"/>
      <c r="AL14" s="27"/>
      <c r="AM14" s="27"/>
      <c r="AN14" s="27"/>
      <c r="AO14" s="27"/>
      <c r="AP14" s="27"/>
      <c r="AQ14" s="27"/>
    </row>
    <row r="15" spans="1:44" ht="17.850000000000001" customHeight="1">
      <c r="A15" s="78"/>
      <c r="B15" s="79" t="s">
        <v>7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80"/>
      <c r="AE15" s="81"/>
      <c r="AF15" s="81"/>
      <c r="AG15" s="82"/>
    </row>
    <row r="16" spans="1:44" ht="17.850000000000001" customHeight="1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80"/>
      <c r="AE16" s="81"/>
      <c r="AF16" s="81"/>
      <c r="AG16" s="82"/>
    </row>
    <row r="17" spans="1:41" ht="17.850000000000001" customHeight="1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80"/>
      <c r="AE17" s="81"/>
      <c r="AF17" s="81"/>
      <c r="AG17" s="82"/>
    </row>
    <row r="18" spans="1:41" ht="17.850000000000001" customHeight="1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80"/>
      <c r="AE18" s="81"/>
      <c r="AF18" s="81"/>
      <c r="AG18" s="82"/>
    </row>
    <row r="19" spans="1:41" ht="17.850000000000001" customHeight="1">
      <c r="A19" s="83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80"/>
      <c r="AE19" s="81"/>
      <c r="AF19" s="81"/>
      <c r="AG19" s="82"/>
    </row>
    <row r="20" spans="1:41" ht="17.850000000000001" customHeight="1">
      <c r="A20" s="83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268" t="s">
        <v>7</v>
      </c>
      <c r="AE20" s="269"/>
      <c r="AF20" s="269"/>
      <c r="AG20" s="270"/>
      <c r="AI20" s="67"/>
      <c r="AO20" s="67"/>
    </row>
    <row r="21" spans="1:41" ht="17.850000000000001" customHeight="1">
      <c r="A21" s="83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268" t="s">
        <v>7</v>
      </c>
      <c r="AE21" s="269"/>
      <c r="AF21" s="269"/>
      <c r="AG21" s="270"/>
      <c r="AI21" s="67"/>
      <c r="AO21" s="67"/>
    </row>
    <row r="22" spans="1:41" ht="17.850000000000001" customHeight="1">
      <c r="A22" s="83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268" t="s">
        <v>7</v>
      </c>
      <c r="AE22" s="269"/>
      <c r="AF22" s="269"/>
      <c r="AG22" s="270"/>
    </row>
    <row r="23" spans="1:41" ht="21.75" customHeight="1">
      <c r="A23" s="271" t="s">
        <v>117</v>
      </c>
      <c r="B23" s="272"/>
      <c r="C23" s="272"/>
      <c r="D23" s="272"/>
      <c r="E23" s="272"/>
      <c r="F23" s="273" t="str">
        <f>"("&amp;BAHTTEXT(AD23)&amp;")"</f>
        <v>(ศูนย์บาทถ้วน)</v>
      </c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84"/>
      <c r="AB23" s="274" t="s">
        <v>118</v>
      </c>
      <c r="AC23" s="274"/>
      <c r="AD23" s="275">
        <f>SUM(AD14:AG22)</f>
        <v>0</v>
      </c>
      <c r="AE23" s="276"/>
      <c r="AF23" s="276"/>
      <c r="AG23" s="277"/>
    </row>
    <row r="24" spans="1:41" ht="5.0999999999999996" customHeight="1">
      <c r="A24" s="68"/>
      <c r="AD24" s="70"/>
      <c r="AE24" s="71"/>
      <c r="AF24" s="71"/>
      <c r="AG24" s="72"/>
    </row>
    <row r="25" spans="1:41" ht="21.75" customHeight="1">
      <c r="A25" s="256" t="s">
        <v>119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6" t="s">
        <v>120</v>
      </c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8"/>
      <c r="AD25" s="256" t="s">
        <v>71</v>
      </c>
      <c r="AE25" s="257"/>
      <c r="AF25" s="257"/>
      <c r="AG25" s="258"/>
    </row>
    <row r="26" spans="1:41" ht="4.5" customHeight="1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259"/>
      <c r="Q26" s="260"/>
      <c r="R26" s="260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7"/>
      <c r="AD26" s="88"/>
      <c r="AE26" s="89"/>
      <c r="AF26" s="89"/>
      <c r="AG26" s="90"/>
    </row>
    <row r="27" spans="1:41" ht="21" customHeight="1">
      <c r="A27" s="68"/>
      <c r="B27" s="263" t="s">
        <v>121</v>
      </c>
      <c r="C27" s="263"/>
      <c r="D27" s="263"/>
      <c r="E27" s="263"/>
      <c r="F27" s="263"/>
      <c r="G27" s="263"/>
      <c r="H27" s="240" t="s">
        <v>7</v>
      </c>
      <c r="I27" s="240"/>
      <c r="J27" s="240"/>
      <c r="K27" s="240"/>
      <c r="L27" s="240"/>
      <c r="M27" s="240"/>
      <c r="N27" s="240"/>
      <c r="O27" s="240"/>
      <c r="P27" s="261"/>
      <c r="Q27" s="262"/>
      <c r="R27" s="262"/>
      <c r="S27" s="91" t="s">
        <v>7</v>
      </c>
      <c r="T27" s="91" t="s">
        <v>7</v>
      </c>
      <c r="U27" s="91" t="s">
        <v>7</v>
      </c>
      <c r="V27" s="91" t="s">
        <v>7</v>
      </c>
      <c r="W27" s="91" t="s">
        <v>7</v>
      </c>
      <c r="X27" s="91" t="s">
        <v>7</v>
      </c>
      <c r="Y27" s="91" t="s">
        <v>7</v>
      </c>
      <c r="Z27" s="91" t="s">
        <v>7</v>
      </c>
      <c r="AA27" s="91" t="s">
        <v>7</v>
      </c>
      <c r="AB27" s="91" t="s">
        <v>7</v>
      </c>
      <c r="AC27" s="74" t="s">
        <v>7</v>
      </c>
      <c r="AD27" s="264"/>
      <c r="AE27" s="265"/>
      <c r="AF27" s="265"/>
      <c r="AG27" s="266"/>
    </row>
    <row r="28" spans="1:41" ht="21" customHeight="1">
      <c r="A28" s="68"/>
      <c r="B28" s="267" t="s">
        <v>122</v>
      </c>
      <c r="C28" s="267"/>
      <c r="D28" s="267"/>
      <c r="E28" s="442"/>
      <c r="F28" s="442"/>
      <c r="G28" s="442"/>
      <c r="H28" s="442"/>
      <c r="I28" s="442"/>
      <c r="J28" s="442"/>
      <c r="K28" s="442"/>
      <c r="L28" s="442"/>
      <c r="M28" s="442"/>
      <c r="N28" s="442"/>
      <c r="O28" s="442"/>
      <c r="P28" s="92"/>
      <c r="Q28" s="93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7"/>
      <c r="AD28" s="264"/>
      <c r="AE28" s="265"/>
      <c r="AF28" s="265"/>
      <c r="AG28" s="266"/>
    </row>
    <row r="29" spans="1:41" ht="21" customHeight="1">
      <c r="A29" s="68"/>
      <c r="B29" s="47" t="s">
        <v>123</v>
      </c>
      <c r="P29" s="68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7"/>
      <c r="AD29" s="248"/>
      <c r="AE29" s="249"/>
      <c r="AF29" s="249"/>
      <c r="AG29" s="250"/>
    </row>
    <row r="30" spans="1:41" ht="21" customHeight="1">
      <c r="A30" s="68"/>
      <c r="B30" s="47" t="s">
        <v>124</v>
      </c>
      <c r="D30" s="241"/>
      <c r="E30" s="241"/>
      <c r="F30" s="241"/>
      <c r="G30" s="241"/>
      <c r="H30" s="241"/>
      <c r="I30" s="240" t="s">
        <v>60</v>
      </c>
      <c r="J30" s="240"/>
      <c r="K30" s="241"/>
      <c r="L30" s="241"/>
      <c r="M30" s="241"/>
      <c r="N30" s="241"/>
      <c r="O30" s="241"/>
      <c r="P30" s="94"/>
      <c r="Q30" s="95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7"/>
      <c r="AD30" s="248"/>
      <c r="AE30" s="249"/>
      <c r="AF30" s="249"/>
      <c r="AG30" s="250"/>
    </row>
    <row r="31" spans="1:41" ht="21" customHeight="1">
      <c r="A31" s="70"/>
      <c r="B31" s="71" t="s">
        <v>122</v>
      </c>
      <c r="C31" s="71"/>
      <c r="D31" s="71"/>
      <c r="E31" s="443" t="s">
        <v>7</v>
      </c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96"/>
      <c r="Q31" s="97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5"/>
      <c r="AD31" s="251"/>
      <c r="AE31" s="252"/>
      <c r="AF31" s="252"/>
      <c r="AG31" s="253"/>
    </row>
    <row r="32" spans="1:41" s="79" customFormat="1" ht="20.100000000000001" customHeight="1">
      <c r="A32" s="83" t="s">
        <v>125</v>
      </c>
      <c r="AG32" s="98"/>
    </row>
    <row r="33" spans="1:33" s="79" customFormat="1" ht="18" customHeight="1">
      <c r="A33" s="83"/>
      <c r="C33" s="99" t="s">
        <v>69</v>
      </c>
      <c r="D33" s="79" t="s">
        <v>126</v>
      </c>
      <c r="AG33" s="98"/>
    </row>
    <row r="34" spans="1:33" s="79" customFormat="1" ht="18" customHeight="1">
      <c r="A34" s="83"/>
      <c r="C34" s="99" t="s">
        <v>72</v>
      </c>
      <c r="D34" s="79" t="s">
        <v>127</v>
      </c>
      <c r="AG34" s="98"/>
    </row>
    <row r="35" spans="1:33" s="79" customFormat="1" ht="18" customHeight="1">
      <c r="A35" s="83" t="s">
        <v>128</v>
      </c>
      <c r="AG35" s="98"/>
    </row>
    <row r="36" spans="1:33" s="79" customFormat="1" ht="18" customHeight="1">
      <c r="A36" s="83"/>
      <c r="C36" s="99" t="s">
        <v>129</v>
      </c>
      <c r="D36" s="79" t="s">
        <v>130</v>
      </c>
      <c r="AG36" s="98"/>
    </row>
    <row r="37" spans="1:33" s="79" customFormat="1" ht="18" customHeight="1">
      <c r="A37" s="83" t="s">
        <v>131</v>
      </c>
      <c r="AG37" s="98"/>
    </row>
    <row r="38" spans="1:33" s="79" customFormat="1" ht="18" customHeight="1">
      <c r="A38" s="83" t="s">
        <v>132</v>
      </c>
      <c r="AG38" s="98"/>
    </row>
    <row r="39" spans="1:33" s="79" customFormat="1" ht="18" customHeight="1">
      <c r="A39" s="83"/>
      <c r="C39" s="79" t="s">
        <v>133</v>
      </c>
      <c r="AG39" s="98"/>
    </row>
    <row r="40" spans="1:33" s="79" customFormat="1" ht="18" customHeight="1">
      <c r="A40" s="83" t="s">
        <v>134</v>
      </c>
      <c r="AG40" s="98"/>
    </row>
    <row r="41" spans="1:33" s="79" customFormat="1" ht="18" customHeight="1">
      <c r="A41" s="83"/>
      <c r="C41" s="99" t="s">
        <v>135</v>
      </c>
      <c r="D41" s="79" t="s">
        <v>136</v>
      </c>
      <c r="AG41" s="98"/>
    </row>
    <row r="42" spans="1:33" s="79" customFormat="1" ht="18" customHeight="1">
      <c r="A42" s="83" t="s">
        <v>137</v>
      </c>
      <c r="AG42" s="98"/>
    </row>
    <row r="43" spans="1:33" s="79" customFormat="1" ht="18" customHeight="1">
      <c r="A43" s="83"/>
      <c r="C43" s="99" t="s">
        <v>138</v>
      </c>
      <c r="D43" s="79" t="s">
        <v>139</v>
      </c>
      <c r="AG43" s="98"/>
    </row>
    <row r="44" spans="1:33" s="79" customFormat="1" ht="18" customHeight="1">
      <c r="A44" s="83" t="s">
        <v>140</v>
      </c>
      <c r="AG44" s="98"/>
    </row>
    <row r="45" spans="1:33" s="79" customFormat="1" ht="18" customHeight="1">
      <c r="A45" s="83" t="s">
        <v>141</v>
      </c>
      <c r="AG45" s="98"/>
    </row>
    <row r="46" spans="1:33" ht="24.95" customHeight="1">
      <c r="A46" s="239" t="s">
        <v>142</v>
      </c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47" t="s">
        <v>143</v>
      </c>
      <c r="S46" s="47" t="s">
        <v>7</v>
      </c>
      <c r="T46" s="240" t="s">
        <v>11</v>
      </c>
      <c r="U46" s="240"/>
      <c r="V46" s="241" t="s">
        <v>7</v>
      </c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2"/>
    </row>
    <row r="47" spans="1:33" ht="8.1" customHeight="1">
      <c r="A47" s="243" t="s">
        <v>144</v>
      </c>
      <c r="B47" s="244"/>
      <c r="C47" s="244"/>
      <c r="D47" s="244"/>
      <c r="E47" s="244"/>
      <c r="F47" s="244"/>
      <c r="G47" s="244"/>
      <c r="H47" s="244"/>
      <c r="I47" s="244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1"/>
    </row>
    <row r="48" spans="1:33" ht="8.1" customHeight="1">
      <c r="A48" s="245"/>
      <c r="B48" s="246"/>
      <c r="C48" s="246"/>
      <c r="D48" s="246"/>
      <c r="E48" s="246"/>
      <c r="F48" s="246"/>
      <c r="G48" s="246"/>
      <c r="H48" s="246"/>
      <c r="I48" s="246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3"/>
    </row>
    <row r="49" spans="1:43" s="106" customFormat="1" ht="20.25" customHeight="1">
      <c r="A49" s="104" t="s">
        <v>145</v>
      </c>
      <c r="B49" s="104"/>
      <c r="C49" s="104"/>
      <c r="D49" s="104"/>
      <c r="E49" s="104"/>
      <c r="F49" s="105"/>
      <c r="G49" s="105"/>
      <c r="H49" s="105"/>
      <c r="I49" s="105"/>
      <c r="J49" s="105"/>
      <c r="K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</row>
    <row r="50" spans="1:43" s="109" customFormat="1" ht="9.9499999999999993" customHeight="1">
      <c r="A50" s="107" t="s">
        <v>7</v>
      </c>
      <c r="B50" s="108" t="s">
        <v>146</v>
      </c>
      <c r="C50" s="108" t="s">
        <v>147</v>
      </c>
      <c r="E50" s="108"/>
      <c r="G50" s="108"/>
      <c r="K50" s="108"/>
      <c r="L50" s="108" t="s">
        <v>148</v>
      </c>
      <c r="M50" s="108" t="s">
        <v>147</v>
      </c>
      <c r="O50" s="238"/>
      <c r="P50" s="238"/>
      <c r="Q50" s="238"/>
      <c r="R50" s="238"/>
      <c r="S50" s="238"/>
      <c r="W50" s="109" t="s">
        <v>149</v>
      </c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</row>
    <row r="51" spans="1:43" s="109" customFormat="1" ht="9.9499999999999993" customHeight="1">
      <c r="A51" s="108"/>
      <c r="B51" s="108" t="s">
        <v>150</v>
      </c>
      <c r="C51" s="108" t="s">
        <v>147</v>
      </c>
      <c r="D51" s="108"/>
      <c r="E51" s="108"/>
      <c r="F51" s="108"/>
      <c r="G51" s="108"/>
      <c r="K51" s="108"/>
      <c r="L51" s="238" t="s">
        <v>151</v>
      </c>
      <c r="M51" s="238"/>
      <c r="W51" s="109" t="s">
        <v>149</v>
      </c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</row>
    <row r="52" spans="1:43" s="111" customFormat="1" ht="21.75" customHeight="1">
      <c r="A52" s="110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</row>
  </sheetData>
  <mergeCells count="52">
    <mergeCell ref="K1:S2"/>
    <mergeCell ref="AB1:AG1"/>
    <mergeCell ref="W2:AG2"/>
    <mergeCell ref="C3:G3"/>
    <mergeCell ref="M3:V3"/>
    <mergeCell ref="W3:AG3"/>
    <mergeCell ref="C5:E5"/>
    <mergeCell ref="F5:R5"/>
    <mergeCell ref="S5:U5"/>
    <mergeCell ref="V5:AG5"/>
    <mergeCell ref="C6:R6"/>
    <mergeCell ref="S6:U6"/>
    <mergeCell ref="V6:AG6"/>
    <mergeCell ref="D9:AG9"/>
    <mergeCell ref="C10:AG10"/>
    <mergeCell ref="A11:Z11"/>
    <mergeCell ref="A12:AG12"/>
    <mergeCell ref="A13:AC13"/>
    <mergeCell ref="AD13:AG13"/>
    <mergeCell ref="AD14:AG14"/>
    <mergeCell ref="AD20:AG20"/>
    <mergeCell ref="AD21:AG21"/>
    <mergeCell ref="AD22:AG22"/>
    <mergeCell ref="A23:E23"/>
    <mergeCell ref="F23:Z23"/>
    <mergeCell ref="AB23:AC23"/>
    <mergeCell ref="AD23:AG23"/>
    <mergeCell ref="A25:O25"/>
    <mergeCell ref="P25:AC25"/>
    <mergeCell ref="AD25:AG25"/>
    <mergeCell ref="P26:R27"/>
    <mergeCell ref="B27:G27"/>
    <mergeCell ref="H27:O27"/>
    <mergeCell ref="AD27:AG28"/>
    <mergeCell ref="B28:D28"/>
    <mergeCell ref="E28:O28"/>
    <mergeCell ref="R28:AC28"/>
    <mergeCell ref="R29:AC29"/>
    <mergeCell ref="AD29:AG31"/>
    <mergeCell ref="D30:H30"/>
    <mergeCell ref="I30:J30"/>
    <mergeCell ref="K30:O30"/>
    <mergeCell ref="R30:AC30"/>
    <mergeCell ref="E31:O31"/>
    <mergeCell ref="R31:AC31"/>
    <mergeCell ref="L51:M51"/>
    <mergeCell ref="A46:C46"/>
    <mergeCell ref="D46:N46"/>
    <mergeCell ref="T46:U46"/>
    <mergeCell ref="V46:AG46"/>
    <mergeCell ref="A47:I48"/>
    <mergeCell ref="O50:S50"/>
  </mergeCells>
  <dataValidations count="1">
    <dataValidation type="list" allowBlank="1" showInputMessage="1" showErrorMessage="1" sqref="C5" xr:uid="{00000000-0002-0000-0100-000000000000}">
      <formula1>"นาย, นาง, นางสาว, ว่าที่ ร.ต., ว่าที่ ร.ต.หญิง"</formula1>
    </dataValidation>
  </dataValidations>
  <pageMargins left="0.31496062992125984" right="0.19685039370078741" top="0.31496062992125984" bottom="0" header="0.31496062992125984" footer="0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57150</xdr:rowOff>
                  </from>
                  <to>
                    <xdr:col>0</xdr:col>
                    <xdr:colOff>219075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27</xdr:row>
                    <xdr:rowOff>247650</xdr:rowOff>
                  </from>
                  <to>
                    <xdr:col>0</xdr:col>
                    <xdr:colOff>209550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5" r:id="rId6" name="Check Box 3">
              <controlPr defaultSize="0" autoFill="0" autoLine="0" autoPict="0">
                <anchor moveWithCells="1">
                  <from>
                    <xdr:col>0</xdr:col>
                    <xdr:colOff>38100</xdr:colOff>
                    <xdr:row>6</xdr:row>
                    <xdr:rowOff>209550</xdr:rowOff>
                  </from>
                  <to>
                    <xdr:col>1</xdr:col>
                    <xdr:colOff>9525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6" r:id="rId7" name="Check Box 4">
              <controlPr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209550</xdr:rowOff>
                  </from>
                  <to>
                    <xdr:col>7</xdr:col>
                    <xdr:colOff>228600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7" r:id="rId8" name="Check Box 5">
              <controlPr defaultSize="0" autoFill="0" autoLine="0" autoPict="0">
                <anchor moveWithCells="1">
                  <from>
                    <xdr:col>14</xdr:col>
                    <xdr:colOff>38100</xdr:colOff>
                    <xdr:row>6</xdr:row>
                    <xdr:rowOff>200025</xdr:rowOff>
                  </from>
                  <to>
                    <xdr:col>15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8" r:id="rId9" name="Check Box 6">
              <controlPr defaultSize="0" autoFill="0" autoLine="0" autoPict="0">
                <anchor moveWithCells="1">
                  <from>
                    <xdr:col>25</xdr:col>
                    <xdr:colOff>28575</xdr:colOff>
                    <xdr:row>6</xdr:row>
                    <xdr:rowOff>209550</xdr:rowOff>
                  </from>
                  <to>
                    <xdr:col>26</xdr:col>
                    <xdr:colOff>66675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9" r:id="rId10" name="Check Box 7">
              <controlPr defaultSize="0" autoFill="0" autoLine="0" autoPict="0">
                <anchor moveWithCells="1">
                  <from>
                    <xdr:col>0</xdr:col>
                    <xdr:colOff>38100</xdr:colOff>
                    <xdr:row>7</xdr:row>
                    <xdr:rowOff>209550</xdr:rowOff>
                  </from>
                  <to>
                    <xdr:col>1</xdr:col>
                    <xdr:colOff>9525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0" r:id="rId11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48</xdr:row>
                    <xdr:rowOff>190500</xdr:rowOff>
                  </from>
                  <to>
                    <xdr:col>0</xdr:col>
                    <xdr:colOff>190500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1" r:id="rId12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49</xdr:row>
                    <xdr:rowOff>95250</xdr:rowOff>
                  </from>
                  <to>
                    <xdr:col>0</xdr:col>
                    <xdr:colOff>228600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2" r:id="rId13" name="Check Box 10">
              <controlPr defaultSize="0" autoFill="0" autoLine="0" autoPict="0">
                <anchor moveWithCells="1">
                  <from>
                    <xdr:col>10</xdr:col>
                    <xdr:colOff>38100</xdr:colOff>
                    <xdr:row>48</xdr:row>
                    <xdr:rowOff>200025</xdr:rowOff>
                  </from>
                  <to>
                    <xdr:col>11</xdr:col>
                    <xdr:colOff>0</xdr:colOff>
                    <xdr:row>50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AK38"/>
  <sheetViews>
    <sheetView showGridLines="0" topLeftCell="A22" zoomScale="140" zoomScaleNormal="140" zoomScaleSheetLayoutView="110" workbookViewId="0">
      <selection activeCell="AR11" sqref="AR11"/>
    </sheetView>
  </sheetViews>
  <sheetFormatPr defaultColWidth="3.625" defaultRowHeight="21.75" customHeight="1"/>
  <cols>
    <col min="1" max="8" width="3.625" style="47"/>
    <col min="9" max="9" width="9.375" style="47" customWidth="1"/>
    <col min="10" max="10" width="2.25" style="47" customWidth="1"/>
    <col min="11" max="13" width="3.625" style="47"/>
    <col min="14" max="14" width="4.375" style="47" customWidth="1"/>
    <col min="15" max="15" width="2.25" style="47" customWidth="1"/>
    <col min="16" max="16" width="4" style="47" customWidth="1"/>
    <col min="17" max="17" width="3.125" style="47" customWidth="1"/>
    <col min="18" max="18" width="1.875" style="47" customWidth="1"/>
    <col min="19" max="25" width="2.125" style="47" customWidth="1"/>
    <col min="26" max="27" width="3.625" style="47"/>
    <col min="28" max="28" width="6" style="47" customWidth="1"/>
    <col min="29" max="32" width="3.625" style="47"/>
    <col min="33" max="33" width="4.375" style="47" customWidth="1"/>
    <col min="34" max="16384" width="3.625" style="47"/>
  </cols>
  <sheetData>
    <row r="1" spans="1:37" ht="21.75" customHeight="1">
      <c r="A1" s="338" t="s">
        <v>152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</row>
    <row r="2" spans="1:37" ht="27.95" customHeight="1">
      <c r="A2" s="59" t="s">
        <v>153</v>
      </c>
      <c r="B2" s="64"/>
      <c r="C2" s="339" t="s">
        <v>154</v>
      </c>
      <c r="D2" s="339"/>
      <c r="E2" s="339"/>
      <c r="F2" s="339"/>
      <c r="G2" s="339"/>
      <c r="H2" s="339"/>
      <c r="I2" s="339"/>
      <c r="J2" s="339"/>
      <c r="K2" s="339"/>
      <c r="L2" s="64"/>
      <c r="M2" s="64"/>
      <c r="N2" s="64"/>
      <c r="O2" s="340" t="s">
        <v>155</v>
      </c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2"/>
      <c r="AJ2" s="112" t="s">
        <v>2</v>
      </c>
    </row>
    <row r="3" spans="1:37" ht="21.75" customHeight="1">
      <c r="A3" s="68" t="s">
        <v>156</v>
      </c>
      <c r="O3" s="68" t="s">
        <v>157</v>
      </c>
      <c r="AG3" s="74"/>
    </row>
    <row r="4" spans="1:37" ht="21.75" customHeight="1">
      <c r="A4" s="68"/>
      <c r="B4" s="47" t="s">
        <v>158</v>
      </c>
      <c r="J4" s="306">
        <f>'สัญญาการยืมเงิน (หน้า)'!AD27</f>
        <v>0</v>
      </c>
      <c r="K4" s="306"/>
      <c r="L4" s="306"/>
      <c r="M4" s="306"/>
      <c r="N4" s="47" t="s">
        <v>67</v>
      </c>
      <c r="O4" s="68"/>
      <c r="Q4" s="47" t="s">
        <v>158</v>
      </c>
      <c r="AC4" s="306">
        <f>'สัญญาการยืมเงิน (หน้า)'!AD27</f>
        <v>0</v>
      </c>
      <c r="AD4" s="306"/>
      <c r="AE4" s="306"/>
      <c r="AF4" s="306"/>
      <c r="AG4" s="74" t="s">
        <v>67</v>
      </c>
      <c r="AI4" s="67" t="s">
        <v>69</v>
      </c>
      <c r="AJ4" s="47" t="s">
        <v>159</v>
      </c>
    </row>
    <row r="5" spans="1:37" ht="21.75" customHeight="1">
      <c r="A5" s="68"/>
      <c r="B5" s="329" t="str">
        <f>"("&amp;BAHTTEXT(J4)&amp;")"</f>
        <v>(ศูนย์บาทถ้วน)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30"/>
      <c r="O5" s="68"/>
      <c r="Q5" s="331" t="str">
        <f>"("&amp;BAHTTEXT(AC4)&amp;")"</f>
        <v>(ศูนย์บาทถ้วน)</v>
      </c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113"/>
      <c r="AJ5" s="47" t="s">
        <v>160</v>
      </c>
    </row>
    <row r="6" spans="1:37" ht="21.75" customHeight="1">
      <c r="A6" s="68"/>
      <c r="B6" s="47" t="s">
        <v>161</v>
      </c>
      <c r="O6" s="68"/>
      <c r="Q6" s="47" t="s">
        <v>161</v>
      </c>
      <c r="AG6" s="74"/>
      <c r="AJ6" s="47" t="s">
        <v>162</v>
      </c>
    </row>
    <row r="7" spans="1:37" ht="21.75" customHeight="1">
      <c r="A7" s="68"/>
      <c r="B7" s="47" t="s">
        <v>124</v>
      </c>
      <c r="D7" s="325"/>
      <c r="E7" s="325"/>
      <c r="F7" s="325"/>
      <c r="G7" s="325"/>
      <c r="H7" s="47" t="s">
        <v>60</v>
      </c>
      <c r="J7" s="325"/>
      <c r="K7" s="325"/>
      <c r="L7" s="325"/>
      <c r="M7" s="325"/>
      <c r="N7" s="326"/>
      <c r="O7" s="68"/>
      <c r="Q7" s="47" t="s">
        <v>124</v>
      </c>
      <c r="U7" s="325"/>
      <c r="V7" s="325"/>
      <c r="W7" s="325"/>
      <c r="X7" s="325"/>
      <c r="Y7" s="325"/>
      <c r="Z7" s="325"/>
      <c r="AA7" s="47" t="s">
        <v>60</v>
      </c>
      <c r="AC7" s="325"/>
      <c r="AD7" s="325"/>
      <c r="AE7" s="325"/>
      <c r="AF7" s="325"/>
      <c r="AG7" s="326"/>
      <c r="AJ7" s="47" t="s">
        <v>7</v>
      </c>
    </row>
    <row r="8" spans="1:37" ht="21.75" customHeight="1">
      <c r="A8" s="68"/>
      <c r="B8" s="27" t="s">
        <v>163</v>
      </c>
      <c r="C8" s="114"/>
      <c r="D8" s="327">
        <f>'สัญญาการยืมเงิน (หน้า)'!AD29</f>
        <v>0</v>
      </c>
      <c r="E8" s="328"/>
      <c r="F8" s="328"/>
      <c r="G8" s="328"/>
      <c r="H8" s="328"/>
      <c r="I8" s="328"/>
      <c r="J8" s="328"/>
      <c r="K8" s="328"/>
      <c r="L8" s="328" t="s">
        <v>67</v>
      </c>
      <c r="M8" s="328"/>
      <c r="N8" s="113"/>
      <c r="O8" s="68"/>
      <c r="Q8" s="27" t="s">
        <v>163</v>
      </c>
      <c r="R8" s="114"/>
      <c r="S8" s="114"/>
      <c r="T8" s="114"/>
      <c r="U8" s="114"/>
      <c r="V8" s="114"/>
      <c r="W8" s="114"/>
      <c r="X8" s="114"/>
      <c r="Y8" s="327">
        <f>'สัญญาการยืมเงิน (หน้า)'!AD29</f>
        <v>0</v>
      </c>
      <c r="Z8" s="328"/>
      <c r="AA8" s="328"/>
      <c r="AB8" s="328"/>
      <c r="AC8" s="328"/>
      <c r="AD8" s="328"/>
      <c r="AE8" s="114" t="s">
        <v>7</v>
      </c>
      <c r="AF8" s="114" t="s">
        <v>67</v>
      </c>
      <c r="AG8" s="113"/>
      <c r="AI8" s="67" t="s">
        <v>72</v>
      </c>
      <c r="AJ8" s="47" t="s">
        <v>164</v>
      </c>
    </row>
    <row r="9" spans="1:37" ht="21.75" customHeight="1">
      <c r="A9" s="68"/>
      <c r="B9" s="329" t="str">
        <f>"("&amp;BAHTTEXT(D8)&amp;")"</f>
        <v>(ศูนย์บาทถ้วน)</v>
      </c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30"/>
      <c r="O9" s="68"/>
      <c r="Q9" s="331" t="str">
        <f>"("&amp;BAHTTEXT(Y8)&amp;")"</f>
        <v>(ศูนย์บาทถ้วน)</v>
      </c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113"/>
      <c r="AJ9" s="47" t="s">
        <v>165</v>
      </c>
    </row>
    <row r="10" spans="1:37" ht="21.75" customHeight="1">
      <c r="A10" s="68"/>
      <c r="O10" s="68"/>
      <c r="AG10" s="74"/>
      <c r="AJ10" s="76">
        <v>2.1</v>
      </c>
      <c r="AK10" s="47" t="s">
        <v>166</v>
      </c>
    </row>
    <row r="11" spans="1:37" ht="21.75" customHeight="1">
      <c r="A11" s="68" t="s">
        <v>142</v>
      </c>
      <c r="O11" s="68"/>
      <c r="P11" s="47" t="s">
        <v>142</v>
      </c>
      <c r="AG11" s="74"/>
      <c r="AJ11" s="69" t="s">
        <v>167</v>
      </c>
      <c r="AK11" s="47" t="s">
        <v>168</v>
      </c>
    </row>
    <row r="12" spans="1:37" ht="21.75" customHeight="1">
      <c r="A12" s="68"/>
      <c r="B12" s="47" t="s">
        <v>169</v>
      </c>
      <c r="C12" s="240" t="s">
        <v>7</v>
      </c>
      <c r="D12" s="240"/>
      <c r="E12" s="240"/>
      <c r="F12" s="240"/>
      <c r="G12" s="240"/>
      <c r="H12" s="240"/>
      <c r="I12" s="240"/>
      <c r="J12" s="240"/>
      <c r="K12" s="240"/>
      <c r="L12" s="240"/>
      <c r="M12" s="115" t="s">
        <v>170</v>
      </c>
      <c r="O12" s="68"/>
      <c r="Q12" s="47" t="s">
        <v>169</v>
      </c>
      <c r="R12" s="240" t="s">
        <v>7</v>
      </c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76" t="s">
        <v>170</v>
      </c>
      <c r="AG12" s="74"/>
      <c r="AJ12" s="67" t="s">
        <v>171</v>
      </c>
      <c r="AK12" s="47" t="s">
        <v>172</v>
      </c>
    </row>
    <row r="13" spans="1:37" ht="21.75" customHeight="1">
      <c r="A13" s="68" t="s">
        <v>26</v>
      </c>
      <c r="O13" s="68"/>
      <c r="P13" s="47" t="s">
        <v>26</v>
      </c>
      <c r="AG13" s="74"/>
      <c r="AK13" s="47" t="s">
        <v>173</v>
      </c>
    </row>
    <row r="14" spans="1:37" ht="27" customHeight="1">
      <c r="A14" s="70" t="s">
        <v>11</v>
      </c>
      <c r="B14" s="71"/>
      <c r="C14" s="254"/>
      <c r="D14" s="254"/>
      <c r="E14" s="254"/>
      <c r="F14" s="254"/>
      <c r="G14" s="254"/>
      <c r="H14" s="254"/>
      <c r="I14" s="254"/>
      <c r="J14" s="254"/>
      <c r="K14" s="254"/>
      <c r="L14" s="71"/>
      <c r="M14" s="71"/>
      <c r="N14" s="71"/>
      <c r="O14" s="70"/>
      <c r="P14" s="71" t="s">
        <v>11</v>
      </c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72"/>
      <c r="AI14" s="67" t="s">
        <v>129</v>
      </c>
      <c r="AJ14" s="47" t="s">
        <v>174</v>
      </c>
    </row>
    <row r="15" spans="1:37" ht="21.75" customHeight="1">
      <c r="A15" s="332" t="s">
        <v>175</v>
      </c>
      <c r="B15" s="333"/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4"/>
      <c r="AJ15" s="47" t="s">
        <v>176</v>
      </c>
    </row>
    <row r="16" spans="1:37" ht="21.75" customHeight="1">
      <c r="A16" s="335"/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6"/>
      <c r="AF16" s="336"/>
      <c r="AG16" s="337"/>
    </row>
    <row r="17" spans="1:33" ht="21.75" customHeight="1">
      <c r="A17" s="116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8"/>
    </row>
    <row r="18" spans="1:33" ht="3" customHeight="1">
      <c r="A18" s="116"/>
      <c r="B18" s="263" t="s">
        <v>177</v>
      </c>
      <c r="C18" s="263"/>
      <c r="D18" s="263"/>
      <c r="E18" s="263"/>
      <c r="F18" s="263"/>
      <c r="G18" s="263"/>
      <c r="H18" s="323" t="str">
        <f>'[1]สัญญาการยืมเงิน (หน้า)'!H27:O27</f>
        <v>กรุงศรีฯ</v>
      </c>
      <c r="I18" s="323"/>
      <c r="J18" s="323"/>
      <c r="K18" s="323"/>
      <c r="L18" s="323"/>
      <c r="M18" s="323"/>
      <c r="N18" s="324" t="s">
        <v>95</v>
      </c>
      <c r="O18" s="324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240" t="s">
        <v>163</v>
      </c>
      <c r="AA18" s="240"/>
      <c r="AB18" s="306">
        <f>'สัญญาการยืมเงิน (หน้า)'!AD27</f>
        <v>0</v>
      </c>
      <c r="AC18" s="306"/>
      <c r="AD18" s="306"/>
      <c r="AE18" s="306"/>
      <c r="AF18" s="306"/>
      <c r="AG18" s="247" t="s">
        <v>67</v>
      </c>
    </row>
    <row r="19" spans="1:33" ht="12.75" customHeight="1">
      <c r="A19" s="68"/>
      <c r="B19" s="263"/>
      <c r="C19" s="263"/>
      <c r="D19" s="263"/>
      <c r="E19" s="263"/>
      <c r="F19" s="263"/>
      <c r="G19" s="263"/>
      <c r="H19" s="323"/>
      <c r="I19" s="323"/>
      <c r="J19" s="323"/>
      <c r="K19" s="323"/>
      <c r="L19" s="323"/>
      <c r="M19" s="323"/>
      <c r="N19" s="324"/>
      <c r="O19" s="324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240"/>
      <c r="AA19" s="240"/>
      <c r="AB19" s="306"/>
      <c r="AC19" s="306"/>
      <c r="AD19" s="306"/>
      <c r="AE19" s="306"/>
      <c r="AF19" s="306"/>
      <c r="AG19" s="247"/>
    </row>
    <row r="20" spans="1:33" ht="3" customHeight="1">
      <c r="A20" s="68"/>
      <c r="B20" s="263"/>
      <c r="C20" s="263"/>
      <c r="D20" s="263"/>
      <c r="E20" s="263"/>
      <c r="F20" s="263"/>
      <c r="G20" s="263"/>
      <c r="H20" s="119"/>
      <c r="I20" s="119"/>
      <c r="J20" s="119"/>
      <c r="K20" s="119"/>
      <c r="L20" s="119"/>
      <c r="M20" s="119"/>
      <c r="N20" s="324"/>
      <c r="O20" s="324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240"/>
      <c r="AA20" s="240"/>
      <c r="AB20" s="306"/>
      <c r="AC20" s="306"/>
      <c r="AD20" s="306"/>
      <c r="AE20" s="306"/>
      <c r="AF20" s="306"/>
      <c r="AG20" s="247"/>
    </row>
    <row r="21" spans="1:33" ht="21.75" customHeight="1">
      <c r="A21" s="68"/>
      <c r="B21" s="47" t="s">
        <v>178</v>
      </c>
      <c r="AG21" s="74"/>
    </row>
    <row r="22" spans="1:33" ht="8.25" customHeight="1">
      <c r="A22" s="68"/>
      <c r="AG22" s="74"/>
    </row>
    <row r="23" spans="1:33" ht="27.95" customHeight="1">
      <c r="A23" s="68" t="s">
        <v>142</v>
      </c>
      <c r="L23" s="47" t="s">
        <v>179</v>
      </c>
      <c r="P23" s="47" t="s">
        <v>7</v>
      </c>
      <c r="AE23" s="240"/>
      <c r="AF23" s="240"/>
      <c r="AG23" s="247"/>
    </row>
    <row r="24" spans="1:33" ht="21.75" customHeight="1">
      <c r="A24" s="68" t="s">
        <v>11</v>
      </c>
      <c r="C24" s="240"/>
      <c r="D24" s="240"/>
      <c r="E24" s="240"/>
      <c r="F24" s="240"/>
      <c r="G24" s="240"/>
      <c r="H24" s="240"/>
      <c r="I24" s="240"/>
      <c r="J24" s="240"/>
      <c r="K24" s="240"/>
      <c r="AG24" s="74"/>
    </row>
    <row r="25" spans="1:33" ht="21.75" customHeight="1">
      <c r="A25" s="70"/>
      <c r="B25" s="71"/>
      <c r="C25" s="121"/>
      <c r="D25" s="121"/>
      <c r="E25" s="121"/>
      <c r="F25" s="121"/>
      <c r="G25" s="121"/>
      <c r="H25" s="121"/>
      <c r="I25" s="121"/>
      <c r="J25" s="121"/>
      <c r="K25" s="12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2"/>
    </row>
    <row r="26" spans="1:33" ht="21.75" customHeight="1">
      <c r="A26" s="308" t="s">
        <v>180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10"/>
    </row>
    <row r="27" spans="1:33" ht="8.1" customHeight="1">
      <c r="A27" s="311"/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2"/>
      <c r="AF27" s="312"/>
      <c r="AG27" s="313"/>
    </row>
    <row r="28" spans="1:33" ht="21.75" customHeight="1">
      <c r="A28" s="314" t="s">
        <v>181</v>
      </c>
      <c r="B28" s="314"/>
      <c r="C28" s="314"/>
      <c r="D28" s="315" t="s">
        <v>182</v>
      </c>
      <c r="E28" s="316"/>
      <c r="F28" s="316"/>
      <c r="G28" s="316"/>
      <c r="H28" s="317"/>
      <c r="I28" s="315" t="s">
        <v>71</v>
      </c>
      <c r="J28" s="316"/>
      <c r="K28" s="316"/>
      <c r="L28" s="317"/>
      <c r="M28" s="315" t="s">
        <v>183</v>
      </c>
      <c r="N28" s="316"/>
      <c r="O28" s="316"/>
      <c r="P28" s="317"/>
      <c r="Q28" s="315" t="s">
        <v>184</v>
      </c>
      <c r="R28" s="316"/>
      <c r="S28" s="316"/>
      <c r="T28" s="316"/>
      <c r="U28" s="316"/>
      <c r="V28" s="316"/>
      <c r="W28" s="316"/>
      <c r="X28" s="316"/>
      <c r="Y28" s="316"/>
      <c r="Z28" s="315" t="s">
        <v>185</v>
      </c>
      <c r="AA28" s="316"/>
      <c r="AB28" s="316"/>
      <c r="AC28" s="317"/>
      <c r="AD28" s="315" t="s">
        <v>186</v>
      </c>
      <c r="AE28" s="316"/>
      <c r="AF28" s="316"/>
      <c r="AG28" s="317"/>
    </row>
    <row r="29" spans="1:33" ht="24.95" customHeight="1">
      <c r="A29" s="318"/>
      <c r="B29" s="318"/>
      <c r="C29" s="318"/>
      <c r="D29" s="122" t="s">
        <v>187</v>
      </c>
      <c r="E29" s="64" t="s">
        <v>188</v>
      </c>
      <c r="F29" s="64"/>
      <c r="G29" s="64"/>
      <c r="H29" s="123"/>
      <c r="I29" s="319"/>
      <c r="J29" s="274"/>
      <c r="K29" s="274"/>
      <c r="L29" s="320"/>
      <c r="M29" s="275"/>
      <c r="N29" s="276"/>
      <c r="O29" s="276"/>
      <c r="P29" s="277"/>
      <c r="Q29" s="275"/>
      <c r="R29" s="276"/>
      <c r="S29" s="276"/>
      <c r="T29" s="276"/>
      <c r="U29" s="276"/>
      <c r="V29" s="276"/>
      <c r="W29" s="276"/>
      <c r="X29" s="276"/>
      <c r="Y29" s="276"/>
      <c r="Z29" s="319"/>
      <c r="AA29" s="274"/>
      <c r="AB29" s="274"/>
      <c r="AC29" s="320"/>
      <c r="AD29" s="319"/>
      <c r="AE29" s="274"/>
      <c r="AF29" s="274"/>
      <c r="AG29" s="320"/>
    </row>
    <row r="30" spans="1:33" ht="24.95" customHeight="1">
      <c r="A30" s="304"/>
      <c r="B30" s="304"/>
      <c r="C30" s="304"/>
      <c r="D30" s="124" t="s">
        <v>187</v>
      </c>
      <c r="E30" s="47" t="s">
        <v>189</v>
      </c>
      <c r="H30" s="74"/>
      <c r="I30" s="239"/>
      <c r="J30" s="240"/>
      <c r="K30" s="240"/>
      <c r="L30" s="247"/>
      <c r="M30" s="305"/>
      <c r="N30" s="306"/>
      <c r="O30" s="306"/>
      <c r="P30" s="307"/>
      <c r="Q30" s="305"/>
      <c r="R30" s="306"/>
      <c r="S30" s="306"/>
      <c r="T30" s="306"/>
      <c r="U30" s="306"/>
      <c r="V30" s="306"/>
      <c r="W30" s="306"/>
      <c r="X30" s="306"/>
      <c r="Y30" s="306"/>
      <c r="Z30" s="239"/>
      <c r="AA30" s="240"/>
      <c r="AB30" s="240"/>
      <c r="AC30" s="247"/>
      <c r="AD30" s="239"/>
      <c r="AE30" s="240"/>
      <c r="AF30" s="240"/>
      <c r="AG30" s="247"/>
    </row>
    <row r="31" spans="1:33" ht="24.95" customHeight="1">
      <c r="A31" s="304"/>
      <c r="B31" s="304"/>
      <c r="C31" s="304"/>
      <c r="D31" s="124"/>
      <c r="E31" s="76"/>
      <c r="F31" s="76"/>
      <c r="G31" s="76"/>
      <c r="H31" s="125"/>
      <c r="I31" s="124"/>
      <c r="J31" s="76"/>
      <c r="K31" s="76"/>
      <c r="L31" s="125"/>
      <c r="M31" s="126"/>
      <c r="N31" s="127"/>
      <c r="O31" s="127"/>
      <c r="P31" s="128"/>
      <c r="Q31" s="126"/>
      <c r="R31" s="127"/>
      <c r="S31" s="127"/>
      <c r="T31" s="127"/>
      <c r="U31" s="127"/>
      <c r="V31" s="127"/>
      <c r="W31" s="127"/>
      <c r="X31" s="127"/>
      <c r="Y31" s="127"/>
      <c r="Z31" s="124"/>
      <c r="AA31" s="76"/>
      <c r="AB31" s="76"/>
      <c r="AC31" s="125"/>
      <c r="AD31" s="124"/>
      <c r="AE31" s="76"/>
      <c r="AF31" s="76"/>
      <c r="AG31" s="125"/>
    </row>
    <row r="32" spans="1:33" ht="24.95" customHeight="1">
      <c r="A32" s="304"/>
      <c r="B32" s="304"/>
      <c r="C32" s="304"/>
      <c r="D32" s="124"/>
      <c r="E32" s="76"/>
      <c r="F32" s="76"/>
      <c r="G32" s="76"/>
      <c r="H32" s="125"/>
      <c r="I32" s="124"/>
      <c r="J32" s="76"/>
      <c r="K32" s="76"/>
      <c r="L32" s="125"/>
      <c r="M32" s="126"/>
      <c r="N32" s="127"/>
      <c r="O32" s="127"/>
      <c r="P32" s="128"/>
      <c r="Q32" s="126"/>
      <c r="R32" s="127"/>
      <c r="S32" s="127"/>
      <c r="T32" s="127"/>
      <c r="U32" s="127"/>
      <c r="V32" s="127"/>
      <c r="W32" s="127"/>
      <c r="X32" s="127"/>
      <c r="Y32" s="127"/>
      <c r="Z32" s="124"/>
      <c r="AA32" s="76"/>
      <c r="AB32" s="76"/>
      <c r="AC32" s="125"/>
      <c r="AD32" s="124"/>
      <c r="AE32" s="76"/>
      <c r="AF32" s="76"/>
      <c r="AG32" s="125"/>
    </row>
    <row r="33" spans="1:33" ht="24.95" customHeight="1">
      <c r="A33" s="304"/>
      <c r="B33" s="304"/>
      <c r="C33" s="304"/>
      <c r="D33" s="124"/>
      <c r="E33" s="76"/>
      <c r="F33" s="76"/>
      <c r="G33" s="76"/>
      <c r="H33" s="125"/>
      <c r="I33" s="124"/>
      <c r="J33" s="76"/>
      <c r="K33" s="76"/>
      <c r="L33" s="125"/>
      <c r="M33" s="126"/>
      <c r="N33" s="127"/>
      <c r="O33" s="127"/>
      <c r="P33" s="128"/>
      <c r="Q33" s="126"/>
      <c r="R33" s="127"/>
      <c r="S33" s="127"/>
      <c r="T33" s="127"/>
      <c r="U33" s="127"/>
      <c r="V33" s="127"/>
      <c r="W33" s="127"/>
      <c r="X33" s="127"/>
      <c r="Y33" s="127"/>
      <c r="Z33" s="124"/>
      <c r="AA33" s="76"/>
      <c r="AB33" s="76"/>
      <c r="AC33" s="125"/>
      <c r="AD33" s="124"/>
      <c r="AE33" s="76"/>
      <c r="AF33" s="76"/>
      <c r="AG33" s="125"/>
    </row>
    <row r="34" spans="1:33" ht="24.95" customHeight="1">
      <c r="A34" s="304"/>
      <c r="B34" s="304"/>
      <c r="C34" s="304"/>
      <c r="D34" s="124"/>
      <c r="E34" s="76"/>
      <c r="F34" s="76"/>
      <c r="G34" s="76"/>
      <c r="H34" s="125"/>
      <c r="I34" s="124"/>
      <c r="J34" s="76"/>
      <c r="K34" s="76"/>
      <c r="L34" s="125"/>
      <c r="M34" s="126"/>
      <c r="N34" s="127"/>
      <c r="O34" s="127"/>
      <c r="P34" s="128"/>
      <c r="Q34" s="126"/>
      <c r="R34" s="127"/>
      <c r="S34" s="127"/>
      <c r="T34" s="127"/>
      <c r="U34" s="127"/>
      <c r="V34" s="127"/>
      <c r="W34" s="127"/>
      <c r="X34" s="127"/>
      <c r="Y34" s="127"/>
      <c r="Z34" s="124"/>
      <c r="AA34" s="76"/>
      <c r="AB34" s="76"/>
      <c r="AC34" s="125"/>
      <c r="AD34" s="124"/>
      <c r="AE34" s="76"/>
      <c r="AF34" s="76"/>
      <c r="AG34" s="125"/>
    </row>
    <row r="35" spans="1:33" ht="24.95" customHeight="1">
      <c r="A35" s="304"/>
      <c r="B35" s="304"/>
      <c r="C35" s="304"/>
      <c r="D35" s="124"/>
      <c r="E35" s="76"/>
      <c r="F35" s="76"/>
      <c r="G35" s="76"/>
      <c r="H35" s="125"/>
      <c r="I35" s="124"/>
      <c r="J35" s="76"/>
      <c r="K35" s="76"/>
      <c r="L35" s="125"/>
      <c r="M35" s="126"/>
      <c r="N35" s="127"/>
      <c r="O35" s="127"/>
      <c r="P35" s="128"/>
      <c r="Q35" s="126"/>
      <c r="R35" s="127"/>
      <c r="S35" s="127"/>
      <c r="T35" s="127"/>
      <c r="U35" s="127"/>
      <c r="V35" s="127"/>
      <c r="W35" s="127"/>
      <c r="X35" s="127"/>
      <c r="Y35" s="127"/>
      <c r="Z35" s="124"/>
      <c r="AA35" s="76"/>
      <c r="AB35" s="76"/>
      <c r="AC35" s="125"/>
      <c r="AD35" s="124"/>
      <c r="AE35" s="76"/>
      <c r="AF35" s="76"/>
      <c r="AG35" s="125"/>
    </row>
    <row r="36" spans="1:33" ht="24.95" customHeight="1">
      <c r="A36" s="304"/>
      <c r="B36" s="304"/>
      <c r="C36" s="304"/>
      <c r="D36" s="124"/>
      <c r="E36" s="76"/>
      <c r="F36" s="76"/>
      <c r="G36" s="76"/>
      <c r="H36" s="125"/>
      <c r="I36" s="124"/>
      <c r="J36" s="76"/>
      <c r="K36" s="76"/>
      <c r="L36" s="125"/>
      <c r="M36" s="126"/>
      <c r="N36" s="127"/>
      <c r="O36" s="127"/>
      <c r="P36" s="128"/>
      <c r="Q36" s="126"/>
      <c r="R36" s="127"/>
      <c r="S36" s="127"/>
      <c r="T36" s="127"/>
      <c r="U36" s="127"/>
      <c r="V36" s="127"/>
      <c r="W36" s="127"/>
      <c r="X36" s="127"/>
      <c r="Y36" s="127"/>
      <c r="Z36" s="124"/>
      <c r="AA36" s="76"/>
      <c r="AB36" s="76"/>
      <c r="AC36" s="125"/>
      <c r="AD36" s="124"/>
      <c r="AE36" s="76"/>
      <c r="AF36" s="76"/>
      <c r="AG36" s="125"/>
    </row>
    <row r="37" spans="1:33" ht="24.95" customHeight="1">
      <c r="A37" s="300"/>
      <c r="B37" s="300"/>
      <c r="C37" s="300"/>
      <c r="D37" s="299"/>
      <c r="E37" s="254"/>
      <c r="F37" s="254"/>
      <c r="G37" s="254"/>
      <c r="H37" s="255"/>
      <c r="I37" s="299"/>
      <c r="J37" s="254"/>
      <c r="K37" s="254"/>
      <c r="L37" s="255"/>
      <c r="M37" s="301"/>
      <c r="N37" s="302"/>
      <c r="O37" s="302"/>
      <c r="P37" s="303"/>
      <c r="Q37" s="301"/>
      <c r="R37" s="302"/>
      <c r="S37" s="302"/>
      <c r="T37" s="302"/>
      <c r="U37" s="302"/>
      <c r="V37" s="302"/>
      <c r="W37" s="302"/>
      <c r="X37" s="302"/>
      <c r="Y37" s="302"/>
      <c r="Z37" s="299"/>
      <c r="AA37" s="254"/>
      <c r="AB37" s="254"/>
      <c r="AC37" s="255"/>
      <c r="AD37" s="299"/>
      <c r="AE37" s="254"/>
      <c r="AF37" s="254"/>
      <c r="AG37" s="255"/>
    </row>
    <row r="38" spans="1:33" ht="21.75" customHeight="1">
      <c r="A38" s="274"/>
      <c r="B38" s="274"/>
      <c r="C38" s="274"/>
      <c r="D38" s="274"/>
      <c r="E38" s="274"/>
      <c r="F38" s="274"/>
      <c r="G38" s="274"/>
      <c r="H38" s="274"/>
      <c r="I38" s="274"/>
      <c r="J38" s="276"/>
      <c r="K38" s="276"/>
      <c r="L38" s="276"/>
      <c r="M38" s="276"/>
      <c r="N38" s="276"/>
      <c r="O38" s="276"/>
      <c r="P38" s="276"/>
      <c r="Q38" s="276"/>
      <c r="R38" s="129"/>
      <c r="S38" s="129"/>
      <c r="T38" s="129"/>
      <c r="U38" s="129"/>
      <c r="V38" s="129"/>
      <c r="W38" s="129"/>
      <c r="X38" s="129"/>
      <c r="Y38" s="274"/>
      <c r="Z38" s="274"/>
      <c r="AA38" s="274"/>
      <c r="AB38" s="274"/>
      <c r="AC38" s="274"/>
      <c r="AD38" s="274"/>
      <c r="AE38" s="274"/>
      <c r="AF38" s="274"/>
      <c r="AG38" s="274"/>
    </row>
  </sheetData>
  <mergeCells count="79">
    <mergeCell ref="A15:AG16"/>
    <mergeCell ref="B18:G20"/>
    <mergeCell ref="B5:N5"/>
    <mergeCell ref="Q5:AF5"/>
    <mergeCell ref="A1:AG1"/>
    <mergeCell ref="C2:K2"/>
    <mergeCell ref="O2:AG2"/>
    <mergeCell ref="J4:M4"/>
    <mergeCell ref="AC4:AF4"/>
    <mergeCell ref="B9:N9"/>
    <mergeCell ref="Q9:AF9"/>
    <mergeCell ref="C12:L12"/>
    <mergeCell ref="R12:AE12"/>
    <mergeCell ref="C14:K14"/>
    <mergeCell ref="Q14:AF14"/>
    <mergeCell ref="D7:G7"/>
    <mergeCell ref="J7:N7"/>
    <mergeCell ref="U7:Z7"/>
    <mergeCell ref="AC7:AG7"/>
    <mergeCell ref="D8:K8"/>
    <mergeCell ref="L8:M8"/>
    <mergeCell ref="Y8:AD8"/>
    <mergeCell ref="H18:M19"/>
    <mergeCell ref="N18:O20"/>
    <mergeCell ref="P18:P19"/>
    <mergeCell ref="Q18:Q19"/>
    <mergeCell ref="R18:R19"/>
    <mergeCell ref="S18:S19"/>
    <mergeCell ref="T18:T19"/>
    <mergeCell ref="U18:U19"/>
    <mergeCell ref="AG18:AG20"/>
    <mergeCell ref="V18:V19"/>
    <mergeCell ref="W18:W19"/>
    <mergeCell ref="X18:X19"/>
    <mergeCell ref="Y18:Y19"/>
    <mergeCell ref="Z18:AA20"/>
    <mergeCell ref="AB18:AF20"/>
    <mergeCell ref="Z30:AC30"/>
    <mergeCell ref="AD30:AG30"/>
    <mergeCell ref="AD28:AG28"/>
    <mergeCell ref="A29:C29"/>
    <mergeCell ref="I29:L29"/>
    <mergeCell ref="M29:P29"/>
    <mergeCell ref="Q29:Y29"/>
    <mergeCell ref="Z29:AC29"/>
    <mergeCell ref="AD29:AG29"/>
    <mergeCell ref="M28:P28"/>
    <mergeCell ref="Q28:Y28"/>
    <mergeCell ref="Z28:AC28"/>
    <mergeCell ref="AE23:AG23"/>
    <mergeCell ref="C24:K24"/>
    <mergeCell ref="A26:AG27"/>
    <mergeCell ref="A28:C28"/>
    <mergeCell ref="D28:H28"/>
    <mergeCell ref="I28:L28"/>
    <mergeCell ref="A36:C36"/>
    <mergeCell ref="A30:C30"/>
    <mergeCell ref="I30:L30"/>
    <mergeCell ref="M30:P30"/>
    <mergeCell ref="Q30:Y30"/>
    <mergeCell ref="A31:C31"/>
    <mergeCell ref="A32:C32"/>
    <mergeCell ref="A33:C33"/>
    <mergeCell ref="A34:C34"/>
    <mergeCell ref="A35:C35"/>
    <mergeCell ref="AD37:AG37"/>
    <mergeCell ref="A38:C38"/>
    <mergeCell ref="D38:I38"/>
    <mergeCell ref="J38:M38"/>
    <mergeCell ref="N38:Q38"/>
    <mergeCell ref="Y38:Z38"/>
    <mergeCell ref="AA38:AD38"/>
    <mergeCell ref="AE38:AG38"/>
    <mergeCell ref="A37:C37"/>
    <mergeCell ref="D37:H37"/>
    <mergeCell ref="I37:L37"/>
    <mergeCell ref="M37:P37"/>
    <mergeCell ref="Q37:Y37"/>
    <mergeCell ref="Z37:AC37"/>
  </mergeCells>
  <pageMargins left="0.31496062992125984" right="0.19685039370078741" top="0.59055118110236227" bottom="0.19685039370078741" header="0.59055118110236227" footer="0.19685039370078741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238125</xdr:rowOff>
                  </from>
                  <to>
                    <xdr:col>0</xdr:col>
                    <xdr:colOff>209550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266700</xdr:rowOff>
                  </from>
                  <to>
                    <xdr:col>0</xdr:col>
                    <xdr:colOff>209550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Check Box 3">
              <controlPr defaultSize="0" autoFill="0" autoLine="0" autoPict="0">
                <anchor moveWithCells="1">
                  <from>
                    <xdr:col>14</xdr:col>
                    <xdr:colOff>57150</xdr:colOff>
                    <xdr:row>4</xdr:row>
                    <xdr:rowOff>238125</xdr:rowOff>
                  </from>
                  <to>
                    <xdr:col>15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0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219075</xdr:rowOff>
                  </from>
                  <to>
                    <xdr:col>0</xdr:col>
                    <xdr:colOff>209550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1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38100</xdr:rowOff>
                  </from>
                  <to>
                    <xdr:col>0</xdr:col>
                    <xdr:colOff>209550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2" r:id="rId9" name="Check Box 6">
              <controlPr defaultSize="0" autoFill="0" autoLine="0" autoPict="0">
                <anchor moveWithCells="1">
                  <from>
                    <xdr:col>14</xdr:col>
                    <xdr:colOff>38100</xdr:colOff>
                    <xdr:row>2</xdr:row>
                    <xdr:rowOff>219075</xdr:rowOff>
                  </from>
                  <to>
                    <xdr:col>15</xdr:col>
                    <xdr:colOff>104775</xdr:colOff>
                    <xdr:row>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W54"/>
  <sheetViews>
    <sheetView showGridLines="0" topLeftCell="A10" zoomScale="130" zoomScaleNormal="130" zoomScaleSheetLayoutView="120" workbookViewId="0">
      <selection activeCell="AN18" sqref="AN18"/>
    </sheetView>
  </sheetViews>
  <sheetFormatPr defaultColWidth="3.625" defaultRowHeight="18" customHeight="1"/>
  <cols>
    <col min="1" max="1" width="5.75" style="34" customWidth="1"/>
    <col min="2" max="3" width="3.625" style="34"/>
    <col min="4" max="4" width="4.75" style="34" customWidth="1"/>
    <col min="5" max="5" width="1.25" style="34" customWidth="1"/>
    <col min="6" max="6" width="3.625" style="34"/>
    <col min="7" max="7" width="2.75" style="34" customWidth="1"/>
    <col min="8" max="8" width="3.625" style="34"/>
    <col min="9" max="9" width="4.625" style="34" customWidth="1"/>
    <col min="10" max="13" width="3.625" style="34"/>
    <col min="14" max="14" width="5.75" style="34" customWidth="1"/>
    <col min="15" max="15" width="6.25" style="34" customWidth="1"/>
    <col min="16" max="20" width="3.625" style="34"/>
    <col min="21" max="21" width="3.875" style="34" customWidth="1"/>
    <col min="22" max="26" width="3.625" style="34"/>
    <col min="27" max="27" width="4.125" style="34" customWidth="1"/>
    <col min="28" max="28" width="3.625" style="34"/>
    <col min="29" max="29" width="4.75" style="34" customWidth="1"/>
    <col min="30" max="33" width="3.625" style="34"/>
    <col min="34" max="34" width="11.875" style="34" bestFit="1" customWidth="1"/>
    <col min="35" max="16384" width="3.625" style="34"/>
  </cols>
  <sheetData>
    <row r="1" spans="1:39" ht="9.9499999999999993" customHeight="1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130"/>
      <c r="AE1" s="344" t="s">
        <v>1</v>
      </c>
      <c r="AF1" s="344"/>
      <c r="AG1" s="344"/>
      <c r="AH1" s="344"/>
      <c r="AI1" s="344"/>
    </row>
    <row r="2" spans="1:39" ht="17.100000000000001" customHeight="1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130"/>
      <c r="AE2" s="344"/>
      <c r="AF2" s="344"/>
      <c r="AG2" s="344"/>
      <c r="AH2" s="344"/>
      <c r="AI2" s="344"/>
    </row>
    <row r="3" spans="1:39" ht="21.75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130"/>
      <c r="AE3" s="34" t="s">
        <v>190</v>
      </c>
    </row>
    <row r="4" spans="1:39" ht="21.75" customHeight="1">
      <c r="A4" s="34" t="s">
        <v>3</v>
      </c>
      <c r="D4" s="346" t="s">
        <v>7</v>
      </c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" t="s">
        <v>5</v>
      </c>
      <c r="T4" s="345" t="s">
        <v>7</v>
      </c>
      <c r="U4" s="345"/>
      <c r="V4" s="345"/>
      <c r="W4" s="345"/>
      <c r="X4" s="345"/>
      <c r="Y4" s="345"/>
      <c r="Z4" s="345"/>
      <c r="AA4" s="345"/>
      <c r="AB4" s="345"/>
      <c r="AE4" s="34" t="s">
        <v>191</v>
      </c>
    </row>
    <row r="5" spans="1:39" ht="20.25" customHeight="1">
      <c r="A5" s="34" t="s">
        <v>192</v>
      </c>
      <c r="B5" s="348" t="s">
        <v>193</v>
      </c>
      <c r="C5" s="348"/>
      <c r="D5" s="131" t="s">
        <v>194</v>
      </c>
      <c r="E5" s="34" t="s">
        <v>10</v>
      </c>
      <c r="F5" s="216"/>
      <c r="G5" s="216"/>
      <c r="H5" s="216"/>
      <c r="I5" s="345"/>
      <c r="J5" s="345"/>
      <c r="K5" s="345"/>
      <c r="L5" s="345"/>
      <c r="M5" s="345"/>
      <c r="N5" s="34" t="s">
        <v>11</v>
      </c>
      <c r="O5" s="347" t="s">
        <v>7</v>
      </c>
      <c r="P5" s="347"/>
      <c r="Q5" s="347"/>
      <c r="R5" s="347"/>
      <c r="S5" s="347"/>
      <c r="T5" s="347"/>
      <c r="U5" s="347"/>
      <c r="V5" s="132"/>
      <c r="W5" s="132"/>
      <c r="X5" s="132"/>
      <c r="Y5" s="132"/>
      <c r="Z5" s="132"/>
      <c r="AA5" s="132"/>
      <c r="AB5" s="132"/>
      <c r="AH5" s="34" t="s">
        <v>195</v>
      </c>
      <c r="AJ5" s="34" t="s">
        <v>196</v>
      </c>
    </row>
    <row r="6" spans="1:39" ht="9.9499999999999993" customHeight="1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H6" s="34" t="s">
        <v>197</v>
      </c>
      <c r="AJ6" s="34" t="s">
        <v>198</v>
      </c>
    </row>
    <row r="7" spans="1:39" ht="20.25" customHeight="1">
      <c r="A7" s="216" t="s">
        <v>15</v>
      </c>
      <c r="B7" s="216"/>
      <c r="C7" s="42" t="s">
        <v>199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39" ht="8.1" customHeight="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E8" s="27"/>
      <c r="AF8" s="26"/>
      <c r="AG8" s="26"/>
      <c r="AH8" s="26"/>
      <c r="AI8" s="26"/>
    </row>
    <row r="9" spans="1:39" ht="20.25" customHeight="1">
      <c r="A9" s="216" t="s">
        <v>19</v>
      </c>
      <c r="B9" s="216"/>
      <c r="C9" s="224" t="s">
        <v>20</v>
      </c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E9" s="36" t="s">
        <v>12</v>
      </c>
      <c r="AF9" s="35"/>
      <c r="AG9" s="26" t="s">
        <v>13</v>
      </c>
      <c r="AH9" s="26" t="s">
        <v>14</v>
      </c>
      <c r="AI9" s="26"/>
    </row>
    <row r="10" spans="1:39" ht="20.25" customHeight="1">
      <c r="A10" s="215" t="s">
        <v>7</v>
      </c>
      <c r="B10" s="215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15" t="s">
        <v>26</v>
      </c>
      <c r="P10" s="215"/>
      <c r="Q10" s="215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E10" s="36" t="s">
        <v>12</v>
      </c>
      <c r="AF10" s="26"/>
      <c r="AG10" s="26" t="s">
        <v>17</v>
      </c>
      <c r="AH10" s="26" t="s">
        <v>200</v>
      </c>
      <c r="AI10" s="26"/>
      <c r="AM10" s="34" t="s">
        <v>201</v>
      </c>
    </row>
    <row r="11" spans="1:39" ht="20.25" customHeight="1">
      <c r="A11" s="34" t="s">
        <v>202</v>
      </c>
      <c r="U11" s="216"/>
      <c r="V11" s="216"/>
      <c r="W11" s="216"/>
      <c r="X11" s="216"/>
      <c r="Y11" s="216"/>
      <c r="AE11" s="36"/>
      <c r="AF11" s="26"/>
      <c r="AG11" s="26"/>
      <c r="AH11" s="26"/>
      <c r="AI11" s="26"/>
    </row>
    <row r="12" spans="1:39" ht="20.25" customHeight="1">
      <c r="A12" s="34" t="s">
        <v>203</v>
      </c>
      <c r="B12" s="133"/>
      <c r="C12" s="133"/>
      <c r="G12" s="343"/>
      <c r="H12" s="343"/>
      <c r="I12" s="343"/>
      <c r="J12" s="343"/>
      <c r="K12" s="158"/>
      <c r="L12" s="42" t="s">
        <v>67</v>
      </c>
      <c r="N12" s="34" t="s">
        <v>204</v>
      </c>
      <c r="P12" s="42"/>
      <c r="Q12" s="134"/>
      <c r="R12" s="134"/>
      <c r="S12" s="134"/>
      <c r="T12" s="134"/>
      <c r="U12" s="134"/>
      <c r="W12" s="42"/>
      <c r="Y12" s="42"/>
      <c r="Z12" s="42"/>
      <c r="AA12" s="42"/>
      <c r="AB12" s="42"/>
    </row>
    <row r="13" spans="1:39" ht="21" customHeight="1">
      <c r="A13" s="34" t="s">
        <v>7</v>
      </c>
      <c r="B13" s="34" t="s">
        <v>7</v>
      </c>
      <c r="C13" s="135" t="s">
        <v>69</v>
      </c>
      <c r="D13" s="351" t="s">
        <v>205</v>
      </c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136"/>
    </row>
    <row r="14" spans="1:39" ht="20.100000000000001" customHeight="1">
      <c r="D14" s="137">
        <v>1.1000000000000001</v>
      </c>
      <c r="E14" s="136"/>
      <c r="F14" s="353" t="s">
        <v>206</v>
      </c>
      <c r="G14" s="353"/>
      <c r="H14" s="353"/>
      <c r="I14" s="353"/>
      <c r="J14" s="353"/>
      <c r="K14" s="353"/>
      <c r="L14" s="353"/>
      <c r="M14" s="355" t="s">
        <v>7</v>
      </c>
      <c r="N14" s="355"/>
      <c r="O14" s="355"/>
      <c r="P14" s="355"/>
      <c r="Q14" s="355"/>
      <c r="R14" s="355"/>
      <c r="S14" s="355"/>
      <c r="T14" s="355"/>
      <c r="U14" s="355"/>
      <c r="V14" s="136"/>
      <c r="W14" s="352">
        <v>0</v>
      </c>
      <c r="X14" s="352"/>
      <c r="Y14" s="352"/>
      <c r="Z14" s="352"/>
      <c r="AB14" s="34" t="s">
        <v>67</v>
      </c>
    </row>
    <row r="15" spans="1:39" ht="20.100000000000001" customHeight="1">
      <c r="D15" s="137">
        <v>1.2</v>
      </c>
      <c r="E15" s="136"/>
      <c r="F15" s="353" t="s">
        <v>207</v>
      </c>
      <c r="G15" s="353"/>
      <c r="H15" s="353"/>
      <c r="I15" s="353"/>
      <c r="J15" s="353"/>
      <c r="K15" s="353"/>
      <c r="L15" s="137"/>
      <c r="M15" s="355" t="s">
        <v>7</v>
      </c>
      <c r="N15" s="355"/>
      <c r="O15" s="355"/>
      <c r="P15" s="355"/>
      <c r="Q15" s="355"/>
      <c r="R15" s="355"/>
      <c r="S15" s="355"/>
      <c r="T15" s="355"/>
      <c r="U15" s="355"/>
      <c r="V15" s="136"/>
      <c r="W15" s="352">
        <v>0</v>
      </c>
      <c r="X15" s="352"/>
      <c r="Y15" s="352"/>
      <c r="Z15" s="352"/>
      <c r="AB15" s="34" t="s">
        <v>67</v>
      </c>
    </row>
    <row r="16" spans="1:39" ht="20.100000000000001" customHeight="1">
      <c r="D16" s="137">
        <v>1.3</v>
      </c>
      <c r="E16" s="136"/>
      <c r="F16" s="353" t="s">
        <v>208</v>
      </c>
      <c r="G16" s="353"/>
      <c r="H16" s="353"/>
      <c r="I16" s="353"/>
      <c r="J16" s="353"/>
      <c r="K16" s="353"/>
      <c r="L16" s="353"/>
      <c r="M16" s="353"/>
      <c r="N16" s="353"/>
      <c r="O16" s="353"/>
      <c r="P16" s="138"/>
      <c r="Q16" s="138"/>
      <c r="R16" s="138"/>
      <c r="S16" s="138"/>
      <c r="T16" s="139"/>
      <c r="U16" s="139"/>
      <c r="V16" s="138"/>
      <c r="W16" s="352">
        <v>0</v>
      </c>
      <c r="X16" s="352"/>
      <c r="Y16" s="352"/>
      <c r="Z16" s="352"/>
      <c r="AB16" s="34" t="s">
        <v>67</v>
      </c>
    </row>
    <row r="17" spans="1:49" ht="20.25" customHeight="1">
      <c r="C17" s="135" t="s">
        <v>72</v>
      </c>
      <c r="D17" s="351" t="s">
        <v>209</v>
      </c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351"/>
      <c r="S17" s="351"/>
      <c r="T17" s="136"/>
      <c r="U17" s="136"/>
      <c r="V17" s="352"/>
      <c r="W17" s="352"/>
      <c r="X17" s="352"/>
      <c r="Y17" s="352"/>
      <c r="Z17" s="352"/>
      <c r="AB17" s="34" t="s">
        <v>67</v>
      </c>
    </row>
    <row r="18" spans="1:49" ht="20.100000000000001" customHeight="1">
      <c r="C18" s="135" t="s">
        <v>7</v>
      </c>
      <c r="D18" s="140">
        <v>2.1</v>
      </c>
      <c r="E18" s="136"/>
      <c r="F18" s="353" t="s">
        <v>210</v>
      </c>
      <c r="G18" s="353"/>
      <c r="H18" s="353"/>
      <c r="I18" s="353"/>
      <c r="J18" s="353"/>
      <c r="K18" s="353"/>
      <c r="L18" s="353"/>
      <c r="M18" s="141" t="s">
        <v>7</v>
      </c>
      <c r="N18" s="141"/>
      <c r="O18" s="141" t="s">
        <v>7</v>
      </c>
      <c r="P18" s="141"/>
      <c r="Q18" s="141"/>
      <c r="R18" s="141"/>
      <c r="S18" s="141"/>
      <c r="T18" s="139" t="s">
        <v>7</v>
      </c>
      <c r="U18" s="139"/>
      <c r="V18" s="136"/>
      <c r="W18" s="352">
        <v>0</v>
      </c>
      <c r="X18" s="352"/>
      <c r="Y18" s="352"/>
      <c r="Z18" s="352"/>
      <c r="AB18" s="34" t="s">
        <v>67</v>
      </c>
    </row>
    <row r="19" spans="1:49" ht="20.100000000000001" customHeight="1">
      <c r="C19" s="135"/>
      <c r="D19" s="133">
        <v>2.2000000000000002</v>
      </c>
      <c r="E19" s="42"/>
      <c r="F19" s="216" t="s">
        <v>211</v>
      </c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W19" s="352">
        <v>0</v>
      </c>
      <c r="X19" s="352"/>
      <c r="Y19" s="352"/>
      <c r="Z19" s="352"/>
      <c r="AB19" s="34" t="s">
        <v>67</v>
      </c>
      <c r="AH19" s="34" t="s">
        <v>7</v>
      </c>
    </row>
    <row r="20" spans="1:49" ht="20.100000000000001" customHeight="1">
      <c r="C20" s="135" t="s">
        <v>7</v>
      </c>
      <c r="D20" s="133">
        <v>2.2999999999999998</v>
      </c>
      <c r="E20" s="42"/>
      <c r="F20" s="216" t="s">
        <v>212</v>
      </c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134" t="s">
        <v>7</v>
      </c>
      <c r="U20" s="134"/>
      <c r="W20" s="352">
        <v>0</v>
      </c>
      <c r="X20" s="352"/>
      <c r="Y20" s="352"/>
      <c r="Z20" s="352"/>
      <c r="AB20" s="34" t="s">
        <v>67</v>
      </c>
    </row>
    <row r="21" spans="1:49" ht="20.25" customHeight="1">
      <c r="C21" s="135" t="s">
        <v>129</v>
      </c>
      <c r="D21" s="354" t="s">
        <v>213</v>
      </c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134" t="s">
        <v>7</v>
      </c>
      <c r="U21" s="134"/>
      <c r="V21" s="134"/>
      <c r="W21" s="352">
        <v>0</v>
      </c>
      <c r="X21" s="352"/>
      <c r="Y21" s="352"/>
      <c r="Z21" s="352"/>
      <c r="AB21" s="34" t="s">
        <v>67</v>
      </c>
    </row>
    <row r="22" spans="1:49" ht="20.25" customHeight="1">
      <c r="D22" s="216" t="s">
        <v>214</v>
      </c>
      <c r="E22" s="216"/>
      <c r="F22" s="216"/>
      <c r="G22" s="216"/>
      <c r="H22" s="216"/>
      <c r="I22" s="215"/>
      <c r="J22" s="215"/>
      <c r="K22" s="215"/>
      <c r="L22" s="215"/>
      <c r="M22" s="215"/>
      <c r="N22" s="215"/>
      <c r="O22" s="215"/>
      <c r="P22" s="215"/>
      <c r="Q22" s="215"/>
      <c r="R22" s="215" t="s">
        <v>215</v>
      </c>
      <c r="S22" s="215"/>
      <c r="T22" s="215"/>
      <c r="U22" s="350" t="s">
        <v>7</v>
      </c>
      <c r="V22" s="350"/>
      <c r="W22" s="350"/>
      <c r="X22" s="350"/>
      <c r="Y22" s="34" t="s">
        <v>216</v>
      </c>
      <c r="AA22" s="212"/>
      <c r="AB22" s="212"/>
      <c r="AC22" s="212"/>
      <c r="AD22" s="212"/>
    </row>
    <row r="23" spans="1:49" ht="24.95" customHeight="1">
      <c r="C23" s="224" t="s">
        <v>217</v>
      </c>
      <c r="D23" s="224"/>
      <c r="E23" s="224"/>
      <c r="F23" s="224"/>
      <c r="G23" s="224"/>
      <c r="H23" s="224"/>
      <c r="I23" s="224"/>
      <c r="J23" s="224"/>
      <c r="K23" s="352">
        <f>W14+W18+W21</f>
        <v>0</v>
      </c>
      <c r="L23" s="352"/>
      <c r="M23" s="352"/>
      <c r="N23" s="352"/>
      <c r="O23" s="34" t="s">
        <v>67</v>
      </c>
      <c r="P23" s="359" t="str">
        <f>"("&amp;BAHTTEXT(K23)&amp;")"</f>
        <v>(ศูนย์บาทถ้วน)</v>
      </c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60" t="s">
        <v>81</v>
      </c>
      <c r="AB23" s="360"/>
      <c r="AC23" s="360"/>
      <c r="AG23" s="215" t="s">
        <v>7</v>
      </c>
      <c r="AH23" s="215"/>
      <c r="AI23" s="215"/>
    </row>
    <row r="24" spans="1:49" ht="20.25" customHeight="1">
      <c r="A24" s="34" t="s">
        <v>7</v>
      </c>
      <c r="B24" s="142" t="s">
        <v>83</v>
      </c>
      <c r="H24" s="215" t="s">
        <v>84</v>
      </c>
      <c r="I24" s="215"/>
      <c r="J24" s="215"/>
      <c r="K24" s="350" t="s">
        <v>7</v>
      </c>
      <c r="L24" s="350"/>
      <c r="M24" s="215" t="s">
        <v>218</v>
      </c>
      <c r="N24" s="215"/>
      <c r="O24" s="216" t="s">
        <v>7</v>
      </c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G24" s="27" t="s">
        <v>219</v>
      </c>
      <c r="AH24" s="143"/>
      <c r="AI24" s="143" t="s">
        <v>220</v>
      </c>
      <c r="AJ24" s="143"/>
      <c r="AL24" s="144"/>
      <c r="AM24" s="143"/>
      <c r="AN24" s="143"/>
      <c r="AO24" s="143"/>
      <c r="AP24" s="143"/>
      <c r="AQ24" s="143"/>
      <c r="AR24" s="143"/>
      <c r="AS24" s="143"/>
      <c r="AT24" s="143"/>
      <c r="AU24" s="143"/>
      <c r="AV24" s="145"/>
      <c r="AW24" s="145"/>
    </row>
    <row r="25" spans="1:49" s="58" customFormat="1" ht="18" customHeight="1">
      <c r="B25" s="213" t="s">
        <v>46</v>
      </c>
      <c r="C25" s="213"/>
      <c r="D25" s="358" t="s">
        <v>7</v>
      </c>
      <c r="E25" s="358"/>
      <c r="F25" s="358"/>
      <c r="G25" s="358"/>
      <c r="H25" s="358"/>
      <c r="I25" s="146" t="s">
        <v>67</v>
      </c>
      <c r="J25" s="214" t="s">
        <v>47</v>
      </c>
      <c r="K25" s="214"/>
      <c r="L25" s="356" t="s">
        <v>7</v>
      </c>
      <c r="M25" s="356"/>
      <c r="N25" s="356"/>
      <c r="O25" s="356"/>
      <c r="P25" s="58" t="s">
        <v>67</v>
      </c>
      <c r="Q25" s="357" t="s">
        <v>87</v>
      </c>
      <c r="R25" s="357"/>
      <c r="S25" s="217" t="s">
        <v>7</v>
      </c>
      <c r="T25" s="217"/>
      <c r="U25" s="217"/>
      <c r="V25" s="217"/>
      <c r="W25" s="58" t="s">
        <v>67</v>
      </c>
      <c r="X25" s="217" t="s">
        <v>88</v>
      </c>
      <c r="Y25" s="217"/>
      <c r="Z25" s="217" t="s">
        <v>7</v>
      </c>
      <c r="AA25" s="217"/>
      <c r="AB25" s="217"/>
      <c r="AC25" s="217"/>
      <c r="AD25" s="58" t="s">
        <v>67</v>
      </c>
      <c r="AG25" s="53" t="s">
        <v>221</v>
      </c>
    </row>
    <row r="26" spans="1:49" s="58" customFormat="1" ht="18" customHeight="1">
      <c r="B26" s="213" t="s">
        <v>89</v>
      </c>
      <c r="C26" s="213"/>
      <c r="D26" s="358" t="s">
        <v>7</v>
      </c>
      <c r="E26" s="358"/>
      <c r="F26" s="358"/>
      <c r="G26" s="358"/>
      <c r="H26" s="358"/>
      <c r="I26" s="146" t="s">
        <v>67</v>
      </c>
      <c r="J26" s="214" t="s">
        <v>222</v>
      </c>
      <c r="K26" s="214"/>
      <c r="L26" s="363" t="s">
        <v>7</v>
      </c>
      <c r="M26" s="363"/>
      <c r="N26" s="363"/>
      <c r="O26" s="363"/>
      <c r="P26" s="363"/>
      <c r="Q26" s="363"/>
      <c r="R26" s="363"/>
      <c r="S26" s="363"/>
      <c r="T26" s="363"/>
      <c r="U26" s="363"/>
      <c r="V26" s="363"/>
      <c r="W26" s="363"/>
      <c r="X26" s="363"/>
      <c r="Y26" s="363"/>
      <c r="Z26" s="363"/>
      <c r="AA26" s="363"/>
      <c r="AB26" s="363"/>
      <c r="AC26" s="363"/>
      <c r="AD26" s="363"/>
    </row>
    <row r="27" spans="1:49" ht="20.25" customHeight="1">
      <c r="B27" s="142" t="s">
        <v>223</v>
      </c>
      <c r="E27" s="38"/>
      <c r="F27" s="285" t="s">
        <v>7</v>
      </c>
      <c r="G27" s="285"/>
      <c r="H27" s="285"/>
      <c r="I27" s="147"/>
      <c r="J27" s="148"/>
      <c r="K27" s="148"/>
      <c r="L27" s="148"/>
      <c r="N27" s="134"/>
      <c r="O27" s="149"/>
      <c r="P27" s="149"/>
      <c r="Q27" s="149"/>
      <c r="R27" s="150"/>
      <c r="S27" s="150"/>
      <c r="T27" s="150"/>
      <c r="U27" s="150"/>
      <c r="V27" s="134"/>
      <c r="X27" s="134"/>
      <c r="Z27" s="133"/>
      <c r="AA27" s="133"/>
      <c r="AB27" s="133"/>
    </row>
    <row r="28" spans="1:49" s="58" customFormat="1" ht="18" customHeight="1">
      <c r="B28" s="213" t="s">
        <v>46</v>
      </c>
      <c r="C28" s="213"/>
      <c r="D28" s="358" t="s">
        <v>7</v>
      </c>
      <c r="E28" s="358"/>
      <c r="F28" s="358"/>
      <c r="G28" s="358"/>
      <c r="H28" s="358"/>
      <c r="I28" s="146" t="s">
        <v>67</v>
      </c>
      <c r="J28" s="214" t="s">
        <v>47</v>
      </c>
      <c r="K28" s="214"/>
      <c r="L28" s="356" t="s">
        <v>7</v>
      </c>
      <c r="M28" s="356"/>
      <c r="N28" s="356"/>
      <c r="O28" s="356"/>
      <c r="P28" s="58" t="s">
        <v>67</v>
      </c>
      <c r="Q28" s="357" t="s">
        <v>87</v>
      </c>
      <c r="R28" s="357"/>
      <c r="S28" s="217" t="s">
        <v>7</v>
      </c>
      <c r="T28" s="217"/>
      <c r="U28" s="217"/>
      <c r="V28" s="217"/>
      <c r="W28" s="58" t="s">
        <v>67</v>
      </c>
      <c r="X28" s="217" t="s">
        <v>88</v>
      </c>
      <c r="Y28" s="217"/>
      <c r="Z28" s="217" t="s">
        <v>7</v>
      </c>
      <c r="AA28" s="217"/>
      <c r="AB28" s="217"/>
      <c r="AC28" s="217"/>
      <c r="AD28" s="58" t="s">
        <v>67</v>
      </c>
    </row>
    <row r="29" spans="1:49" s="58" customFormat="1" ht="18" customHeight="1">
      <c r="B29" s="213" t="s">
        <v>89</v>
      </c>
      <c r="C29" s="213"/>
      <c r="D29" s="358" t="s">
        <v>7</v>
      </c>
      <c r="E29" s="358"/>
      <c r="F29" s="358"/>
      <c r="G29" s="358"/>
      <c r="H29" s="358"/>
      <c r="I29" s="146" t="s">
        <v>67</v>
      </c>
      <c r="J29" s="214" t="s">
        <v>222</v>
      </c>
      <c r="K29" s="214"/>
      <c r="L29" s="363" t="s">
        <v>7</v>
      </c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3"/>
      <c r="Y29" s="363"/>
      <c r="Z29" s="363"/>
      <c r="AA29" s="363"/>
      <c r="AB29" s="363"/>
      <c r="AC29" s="363"/>
      <c r="AD29" s="363"/>
    </row>
    <row r="30" spans="1:49" ht="20.25" customHeight="1">
      <c r="B30" s="142" t="s">
        <v>224</v>
      </c>
      <c r="E30" s="38"/>
      <c r="F30" s="147"/>
      <c r="G30" s="147"/>
      <c r="H30" s="147"/>
      <c r="I30" s="147"/>
      <c r="J30" s="148"/>
      <c r="K30" s="148"/>
      <c r="L30" s="148"/>
      <c r="N30" s="134"/>
      <c r="O30" s="149"/>
      <c r="P30" s="149"/>
      <c r="Q30" s="149"/>
      <c r="R30" s="150"/>
      <c r="S30" s="150"/>
      <c r="T30" s="150"/>
      <c r="U30" s="150"/>
      <c r="V30" s="134"/>
      <c r="X30" s="134"/>
      <c r="Z30" s="133"/>
      <c r="AA30" s="133"/>
      <c r="AB30" s="133"/>
    </row>
    <row r="31" spans="1:49" s="58" customFormat="1" ht="18" customHeight="1">
      <c r="B31" s="213" t="s">
        <v>46</v>
      </c>
      <c r="C31" s="213"/>
      <c r="D31" s="358" t="s">
        <v>7</v>
      </c>
      <c r="E31" s="358"/>
      <c r="F31" s="358"/>
      <c r="G31" s="358"/>
      <c r="H31" s="358"/>
      <c r="I31" s="146" t="s">
        <v>67</v>
      </c>
      <c r="J31" s="214" t="s">
        <v>47</v>
      </c>
      <c r="K31" s="214"/>
      <c r="L31" s="356" t="s">
        <v>7</v>
      </c>
      <c r="M31" s="356"/>
      <c r="N31" s="356"/>
      <c r="O31" s="356"/>
      <c r="P31" s="58" t="s">
        <v>67</v>
      </c>
      <c r="Q31" s="357" t="s">
        <v>87</v>
      </c>
      <c r="R31" s="357"/>
      <c r="S31" s="217" t="s">
        <v>7</v>
      </c>
      <c r="T31" s="217"/>
      <c r="U31" s="217"/>
      <c r="V31" s="217"/>
      <c r="W31" s="58" t="s">
        <v>67</v>
      </c>
      <c r="X31" s="217" t="s">
        <v>88</v>
      </c>
      <c r="Y31" s="217"/>
      <c r="Z31" s="217" t="s">
        <v>7</v>
      </c>
      <c r="AA31" s="217"/>
      <c r="AB31" s="217"/>
      <c r="AC31" s="217"/>
      <c r="AD31" s="58" t="s">
        <v>67</v>
      </c>
    </row>
    <row r="32" spans="1:49" s="58" customFormat="1" ht="18" customHeight="1">
      <c r="B32" s="213" t="s">
        <v>89</v>
      </c>
      <c r="C32" s="213"/>
      <c r="D32" s="358" t="s">
        <v>7</v>
      </c>
      <c r="E32" s="358"/>
      <c r="F32" s="358"/>
      <c r="G32" s="358"/>
      <c r="H32" s="358"/>
      <c r="I32" s="146" t="s">
        <v>67</v>
      </c>
      <c r="J32" s="214" t="s">
        <v>222</v>
      </c>
      <c r="K32" s="214"/>
      <c r="L32" s="363" t="s">
        <v>7</v>
      </c>
      <c r="M32" s="363"/>
      <c r="N32" s="363"/>
      <c r="O32" s="363"/>
      <c r="P32" s="363"/>
      <c r="Q32" s="363"/>
      <c r="R32" s="363"/>
      <c r="S32" s="363"/>
      <c r="T32" s="363"/>
      <c r="U32" s="363"/>
      <c r="V32" s="363"/>
      <c r="W32" s="363"/>
      <c r="X32" s="363"/>
      <c r="Y32" s="363"/>
      <c r="Z32" s="363"/>
      <c r="AA32" s="363"/>
      <c r="AB32" s="363"/>
      <c r="AC32" s="363"/>
      <c r="AD32" s="363"/>
    </row>
    <row r="33" spans="1:34" ht="20.25" customHeight="1">
      <c r="B33" s="142" t="s">
        <v>225</v>
      </c>
      <c r="E33" s="38"/>
      <c r="F33" s="147"/>
      <c r="G33" s="147"/>
      <c r="H33" s="147"/>
      <c r="I33" s="147"/>
      <c r="J33" s="148"/>
      <c r="K33" s="148"/>
      <c r="L33" s="148"/>
      <c r="N33" s="134"/>
      <c r="O33" s="149"/>
      <c r="P33" s="149"/>
      <c r="Q33" s="149"/>
      <c r="R33" s="150"/>
      <c r="S33" s="150"/>
      <c r="T33" s="150"/>
      <c r="U33" s="150"/>
      <c r="V33" s="134"/>
      <c r="X33" s="134"/>
      <c r="Z33" s="133"/>
      <c r="AA33" s="133"/>
      <c r="AB33" s="133"/>
    </row>
    <row r="34" spans="1:34" s="58" customFormat="1" ht="18" customHeight="1">
      <c r="B34" s="213" t="s">
        <v>46</v>
      </c>
      <c r="C34" s="213"/>
      <c r="D34" s="358" t="s">
        <v>7</v>
      </c>
      <c r="E34" s="358"/>
      <c r="F34" s="358"/>
      <c r="G34" s="358"/>
      <c r="H34" s="358"/>
      <c r="I34" s="146" t="s">
        <v>67</v>
      </c>
      <c r="J34" s="214" t="s">
        <v>47</v>
      </c>
      <c r="K34" s="214"/>
      <c r="L34" s="356" t="s">
        <v>7</v>
      </c>
      <c r="M34" s="356"/>
      <c r="N34" s="356"/>
      <c r="O34" s="356"/>
      <c r="P34" s="58" t="s">
        <v>67</v>
      </c>
      <c r="Q34" s="357" t="s">
        <v>87</v>
      </c>
      <c r="R34" s="357"/>
      <c r="S34" s="217" t="s">
        <v>7</v>
      </c>
      <c r="T34" s="217"/>
      <c r="U34" s="217"/>
      <c r="V34" s="217"/>
      <c r="W34" s="58" t="s">
        <v>67</v>
      </c>
      <c r="X34" s="217" t="s">
        <v>88</v>
      </c>
      <c r="Y34" s="217"/>
      <c r="Z34" s="217" t="s">
        <v>7</v>
      </c>
      <c r="AA34" s="217"/>
      <c r="AB34" s="217"/>
      <c r="AC34" s="217"/>
      <c r="AD34" s="58" t="s">
        <v>67</v>
      </c>
    </row>
    <row r="35" spans="1:34" s="58" customFormat="1" ht="18" customHeight="1">
      <c r="B35" s="213" t="s">
        <v>89</v>
      </c>
      <c r="C35" s="213"/>
      <c r="D35" s="358" t="s">
        <v>7</v>
      </c>
      <c r="E35" s="358"/>
      <c r="F35" s="358"/>
      <c r="G35" s="358"/>
      <c r="H35" s="358"/>
      <c r="I35" s="146" t="s">
        <v>67</v>
      </c>
      <c r="J35" s="214" t="s">
        <v>222</v>
      </c>
      <c r="K35" s="214"/>
      <c r="L35" s="363" t="s">
        <v>7</v>
      </c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363"/>
      <c r="Z35" s="363"/>
      <c r="AA35" s="363"/>
      <c r="AB35" s="363"/>
      <c r="AC35" s="363"/>
      <c r="AD35" s="363"/>
    </row>
    <row r="36" spans="1:34" ht="20.25" customHeight="1">
      <c r="B36" s="142" t="s">
        <v>93</v>
      </c>
      <c r="E36" s="38"/>
      <c r="F36" s="214" t="s">
        <v>226</v>
      </c>
      <c r="G36" s="214"/>
      <c r="H36" s="214"/>
      <c r="I36" s="214"/>
      <c r="J36" s="148"/>
      <c r="K36" s="148"/>
      <c r="L36" s="214" t="s">
        <v>227</v>
      </c>
      <c r="M36" s="214"/>
      <c r="N36" s="214"/>
      <c r="O36" s="214"/>
      <c r="P36" s="362" t="s">
        <v>7</v>
      </c>
      <c r="Q36" s="362"/>
      <c r="R36" s="362"/>
      <c r="S36" s="362"/>
      <c r="T36" s="217" t="s">
        <v>67</v>
      </c>
      <c r="U36" s="217"/>
      <c r="V36" s="365"/>
      <c r="W36" s="365"/>
      <c r="X36" s="365"/>
      <c r="Y36" s="365"/>
      <c r="Z36" s="365"/>
      <c r="AA36" s="365"/>
      <c r="AB36" s="365"/>
      <c r="AC36" s="365"/>
      <c r="AD36" s="365"/>
    </row>
    <row r="37" spans="1:34" ht="7.5" customHeight="1">
      <c r="B37" s="142"/>
      <c r="E37" s="38"/>
      <c r="F37" s="147"/>
      <c r="G37" s="147"/>
      <c r="H37" s="147"/>
      <c r="I37" s="147"/>
      <c r="J37" s="148"/>
      <c r="K37" s="148"/>
      <c r="L37" s="147"/>
      <c r="M37" s="147"/>
      <c r="N37" s="147"/>
      <c r="O37" s="147"/>
      <c r="P37" s="149"/>
      <c r="Q37" s="149"/>
      <c r="R37" s="150"/>
      <c r="S37" s="150"/>
      <c r="T37" s="150"/>
      <c r="U37" s="151"/>
      <c r="V37" s="365"/>
      <c r="W37" s="365"/>
      <c r="X37" s="365"/>
      <c r="Y37" s="365"/>
      <c r="Z37" s="365"/>
      <c r="AA37" s="365"/>
      <c r="AB37" s="365"/>
      <c r="AC37" s="365"/>
      <c r="AD37" s="365"/>
    </row>
    <row r="38" spans="1:34" ht="20.25" customHeight="1">
      <c r="A38" s="152" t="s">
        <v>228</v>
      </c>
      <c r="B38" s="58"/>
      <c r="C38" s="58"/>
      <c r="D38" s="58" t="s">
        <v>229</v>
      </c>
      <c r="E38" s="58"/>
      <c r="F38" s="58"/>
      <c r="G38" s="153" t="s">
        <v>7</v>
      </c>
      <c r="H38" s="153"/>
      <c r="I38" s="154" t="s">
        <v>95</v>
      </c>
      <c r="J38" s="364" t="s">
        <v>7</v>
      </c>
      <c r="K38" s="364"/>
      <c r="L38" s="364"/>
      <c r="M38" s="364"/>
      <c r="N38" s="155"/>
      <c r="O38" s="153"/>
      <c r="P38" s="153"/>
      <c r="Q38" s="324" t="s">
        <v>95</v>
      </c>
      <c r="R38" s="324"/>
      <c r="S38" s="364" t="s">
        <v>7</v>
      </c>
      <c r="T38" s="364"/>
      <c r="U38" s="364"/>
      <c r="V38" s="364"/>
      <c r="W38" s="155"/>
      <c r="X38" s="155"/>
    </row>
    <row r="39" spans="1:34" ht="17.25" customHeight="1">
      <c r="A39" s="58"/>
      <c r="B39" s="58"/>
      <c r="C39" s="58"/>
      <c r="D39" s="58" t="s">
        <v>230</v>
      </c>
      <c r="E39" s="58"/>
      <c r="F39" s="58"/>
      <c r="G39" s="153"/>
      <c r="H39" s="153"/>
      <c r="I39" s="154" t="s">
        <v>95</v>
      </c>
      <c r="J39" s="364" t="s">
        <v>7</v>
      </c>
      <c r="K39" s="364"/>
      <c r="L39" s="364"/>
      <c r="M39" s="364"/>
      <c r="N39" s="155"/>
      <c r="O39" s="153"/>
      <c r="P39" s="153"/>
      <c r="Q39" s="324" t="s">
        <v>95</v>
      </c>
      <c r="R39" s="324"/>
      <c r="S39" s="364" t="s">
        <v>7</v>
      </c>
      <c r="T39" s="364"/>
      <c r="U39" s="364"/>
      <c r="V39" s="364"/>
      <c r="W39" s="155"/>
      <c r="X39" s="155"/>
    </row>
    <row r="40" spans="1:34" ht="12" customHeight="1">
      <c r="A40" s="42"/>
      <c r="B40" s="42"/>
      <c r="C40" s="42"/>
      <c r="D40" s="133"/>
      <c r="E40" s="133"/>
      <c r="F40" s="133"/>
      <c r="G40" s="156"/>
      <c r="H40" s="156"/>
      <c r="I40" s="156"/>
      <c r="J40" s="156"/>
      <c r="K40" s="156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</row>
    <row r="41" spans="1:34" ht="20.25" customHeight="1">
      <c r="C41" s="216" t="s">
        <v>231</v>
      </c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</row>
    <row r="42" spans="1:34" ht="20.25" customHeight="1">
      <c r="A42" s="216" t="s">
        <v>232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</row>
    <row r="43" spans="1:34" ht="20.25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F43" s="29" t="s">
        <v>233</v>
      </c>
      <c r="AH43" s="34" t="s">
        <v>234</v>
      </c>
    </row>
    <row r="44" spans="1:34" s="26" customFormat="1" ht="27" customHeight="1">
      <c r="A44" s="26" t="s">
        <v>7</v>
      </c>
      <c r="N44" s="34" t="s">
        <v>7</v>
      </c>
      <c r="O44" s="215" t="s">
        <v>7</v>
      </c>
      <c r="P44" s="215"/>
      <c r="Q44" s="215"/>
      <c r="R44" s="215"/>
      <c r="S44" s="215"/>
      <c r="T44" s="215"/>
      <c r="U44" s="215"/>
      <c r="V44" s="215"/>
      <c r="W44" s="215"/>
      <c r="X44" s="210"/>
      <c r="Y44" s="210"/>
      <c r="Z44" s="210"/>
      <c r="AA44" s="210"/>
      <c r="AB44" s="210"/>
      <c r="AH44" s="26" t="s">
        <v>235</v>
      </c>
    </row>
    <row r="45" spans="1:34" s="26" customFormat="1" ht="20.25" customHeight="1">
      <c r="A45" s="26" t="s">
        <v>7</v>
      </c>
      <c r="M45" s="34" t="s">
        <v>7</v>
      </c>
      <c r="O45" s="215" t="s">
        <v>7</v>
      </c>
      <c r="P45" s="215"/>
      <c r="Q45" s="215"/>
      <c r="R45" s="215"/>
      <c r="S45" s="215"/>
      <c r="T45" s="215"/>
      <c r="U45" s="215"/>
      <c r="V45" s="215"/>
      <c r="W45" s="215"/>
      <c r="X45" s="210"/>
      <c r="Y45" s="210"/>
      <c r="Z45" s="210"/>
      <c r="AA45" s="210"/>
      <c r="AB45" s="210"/>
      <c r="AH45" s="26" t="s">
        <v>236</v>
      </c>
    </row>
    <row r="46" spans="1:34" s="26" customFormat="1" ht="20.25" customHeight="1">
      <c r="A46" s="26" t="s">
        <v>7</v>
      </c>
      <c r="N46" s="34" t="s">
        <v>7</v>
      </c>
      <c r="O46" s="215" t="s">
        <v>7</v>
      </c>
      <c r="P46" s="215"/>
      <c r="Q46" s="215"/>
      <c r="R46" s="215"/>
      <c r="S46" s="215"/>
      <c r="T46" s="215"/>
      <c r="U46" s="215"/>
      <c r="V46" s="215"/>
      <c r="W46" s="215"/>
      <c r="X46" s="210"/>
      <c r="Y46" s="210"/>
      <c r="Z46" s="210"/>
      <c r="AA46" s="210"/>
      <c r="AB46" s="210"/>
      <c r="AH46" s="26" t="s">
        <v>237</v>
      </c>
    </row>
    <row r="47" spans="1:34" ht="9.9499999999999993" customHeight="1">
      <c r="A47" s="215"/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</row>
    <row r="48" spans="1:34" s="53" customFormat="1" ht="18" customHeight="1">
      <c r="P48" s="157" t="s">
        <v>238</v>
      </c>
    </row>
    <row r="49" spans="16:27" s="53" customFormat="1" ht="18" customHeight="1">
      <c r="P49" s="361" t="s">
        <v>239</v>
      </c>
      <c r="Q49" s="361"/>
      <c r="W49" s="361" t="s">
        <v>240</v>
      </c>
      <c r="X49" s="361"/>
      <c r="Y49" s="361"/>
      <c r="Z49" s="361"/>
      <c r="AA49" s="361"/>
    </row>
    <row r="50" spans="16:27" s="53" customFormat="1" ht="18" customHeight="1">
      <c r="P50" s="361" t="s">
        <v>239</v>
      </c>
      <c r="Q50" s="361"/>
      <c r="W50" s="361" t="s">
        <v>241</v>
      </c>
      <c r="X50" s="361"/>
      <c r="Y50" s="361"/>
      <c r="Z50" s="361"/>
      <c r="AA50" s="361"/>
    </row>
    <row r="51" spans="16:27" s="53" customFormat="1" ht="18" customHeight="1">
      <c r="P51" s="361" t="s">
        <v>239</v>
      </c>
      <c r="Q51" s="361"/>
      <c r="W51" s="361" t="s">
        <v>242</v>
      </c>
      <c r="X51" s="361"/>
      <c r="Y51" s="361"/>
      <c r="Z51" s="361"/>
      <c r="AA51" s="361"/>
    </row>
    <row r="52" spans="16:27" s="53" customFormat="1" ht="18" customHeight="1">
      <c r="P52" s="361" t="s">
        <v>239</v>
      </c>
      <c r="Q52" s="361"/>
      <c r="W52" s="361" t="s">
        <v>243</v>
      </c>
      <c r="X52" s="361"/>
      <c r="Y52" s="361"/>
      <c r="Z52" s="361"/>
      <c r="AA52" s="361"/>
    </row>
    <row r="53" spans="16:27" s="53" customFormat="1" ht="18" customHeight="1"/>
    <row r="54" spans="16:27" ht="21" customHeight="1"/>
  </sheetData>
  <mergeCells count="129">
    <mergeCell ref="D28:H28"/>
    <mergeCell ref="J28:K28"/>
    <mergeCell ref="L32:AD32"/>
    <mergeCell ref="L35:AD35"/>
    <mergeCell ref="J38:M38"/>
    <mergeCell ref="J34:K34"/>
    <mergeCell ref="D29:H29"/>
    <mergeCell ref="P52:Q52"/>
    <mergeCell ref="W52:AA52"/>
    <mergeCell ref="A47:AA47"/>
    <mergeCell ref="P49:Q49"/>
    <mergeCell ref="W49:AA49"/>
    <mergeCell ref="P50:Q50"/>
    <mergeCell ref="W50:AA50"/>
    <mergeCell ref="P51:Q51"/>
    <mergeCell ref="X46:AB46"/>
    <mergeCell ref="D32:H32"/>
    <mergeCell ref="J32:K32"/>
    <mergeCell ref="B34:C34"/>
    <mergeCell ref="D34:H34"/>
    <mergeCell ref="B35:C35"/>
    <mergeCell ref="D35:H35"/>
    <mergeCell ref="J35:K35"/>
    <mergeCell ref="B32:C32"/>
    <mergeCell ref="L31:O31"/>
    <mergeCell ref="Q31:R31"/>
    <mergeCell ref="X31:Y31"/>
    <mergeCell ref="X45:AB45"/>
    <mergeCell ref="L34:O34"/>
    <mergeCell ref="Q34:R34"/>
    <mergeCell ref="S34:V34"/>
    <mergeCell ref="X34:Y34"/>
    <mergeCell ref="J39:M39"/>
    <mergeCell ref="Q39:R39"/>
    <mergeCell ref="S38:V38"/>
    <mergeCell ref="S39:V39"/>
    <mergeCell ref="S31:V31"/>
    <mergeCell ref="T36:U36"/>
    <mergeCell ref="V36:AD37"/>
    <mergeCell ref="A42:AB42"/>
    <mergeCell ref="X44:AB44"/>
    <mergeCell ref="Z31:AC31"/>
    <mergeCell ref="D31:H31"/>
    <mergeCell ref="J31:K31"/>
    <mergeCell ref="B31:C31"/>
    <mergeCell ref="AG23:AI23"/>
    <mergeCell ref="D22:H22"/>
    <mergeCell ref="C23:J23"/>
    <mergeCell ref="K23:N23"/>
    <mergeCell ref="P23:Z23"/>
    <mergeCell ref="AA23:AC23"/>
    <mergeCell ref="U22:X22"/>
    <mergeCell ref="I22:Q22"/>
    <mergeCell ref="W51:AA51"/>
    <mergeCell ref="J26:K26"/>
    <mergeCell ref="L25:O25"/>
    <mergeCell ref="B29:C29"/>
    <mergeCell ref="O46:W46"/>
    <mergeCell ref="Q38:R38"/>
    <mergeCell ref="P36:S36"/>
    <mergeCell ref="F36:I36"/>
    <mergeCell ref="L36:O36"/>
    <mergeCell ref="J29:K29"/>
    <mergeCell ref="O44:W44"/>
    <mergeCell ref="O45:W45"/>
    <mergeCell ref="Z34:AC34"/>
    <mergeCell ref="C41:AD41"/>
    <mergeCell ref="L26:AD26"/>
    <mergeCell ref="L29:AD29"/>
    <mergeCell ref="D13:Y13"/>
    <mergeCell ref="F14:L14"/>
    <mergeCell ref="M14:U14"/>
    <mergeCell ref="W14:Z14"/>
    <mergeCell ref="F15:K15"/>
    <mergeCell ref="M15:U15"/>
    <mergeCell ref="W15:Z15"/>
    <mergeCell ref="F27:H27"/>
    <mergeCell ref="B28:C28"/>
    <mergeCell ref="B26:C26"/>
    <mergeCell ref="S25:V25"/>
    <mergeCell ref="S28:V28"/>
    <mergeCell ref="X28:Y28"/>
    <mergeCell ref="L28:O28"/>
    <mergeCell ref="Q28:R28"/>
    <mergeCell ref="B25:C25"/>
    <mergeCell ref="D25:H25"/>
    <mergeCell ref="Z28:AC28"/>
    <mergeCell ref="D26:H26"/>
    <mergeCell ref="H24:J24"/>
    <mergeCell ref="F16:O16"/>
    <mergeCell ref="W16:Z16"/>
    <mergeCell ref="J25:K25"/>
    <mergeCell ref="Q25:R25"/>
    <mergeCell ref="K24:L24"/>
    <mergeCell ref="X25:Y25"/>
    <mergeCell ref="D17:S17"/>
    <mergeCell ref="V17:Z17"/>
    <mergeCell ref="F18:L18"/>
    <mergeCell ref="W18:Z18"/>
    <mergeCell ref="M24:N24"/>
    <mergeCell ref="O24:AC24"/>
    <mergeCell ref="R22:T22"/>
    <mergeCell ref="AA22:AD22"/>
    <mergeCell ref="F19:U19"/>
    <mergeCell ref="W19:Z19"/>
    <mergeCell ref="F20:S20"/>
    <mergeCell ref="W20:Z20"/>
    <mergeCell ref="D21:S21"/>
    <mergeCell ref="W21:Z21"/>
    <mergeCell ref="Z25:AC25"/>
    <mergeCell ref="G12:J12"/>
    <mergeCell ref="AE1:AI2"/>
    <mergeCell ref="A1:AA3"/>
    <mergeCell ref="F5:H5"/>
    <mergeCell ref="I5:M5"/>
    <mergeCell ref="D4:R4"/>
    <mergeCell ref="T4:AB4"/>
    <mergeCell ref="O5:U5"/>
    <mergeCell ref="B5:C5"/>
    <mergeCell ref="A6:AB6"/>
    <mergeCell ref="A7:B7"/>
    <mergeCell ref="A8:AB8"/>
    <mergeCell ref="A10:B10"/>
    <mergeCell ref="C10:N10"/>
    <mergeCell ref="R10:AB10"/>
    <mergeCell ref="O10:Q10"/>
    <mergeCell ref="A9:B9"/>
    <mergeCell ref="C9:AB9"/>
    <mergeCell ref="U11:Y11"/>
  </mergeCells>
  <dataValidations count="1">
    <dataValidation type="list" allowBlank="1" showInputMessage="1" showErrorMessage="1" sqref="B10 A10" xr:uid="{00000000-0002-0000-0300-000000000000}">
      <formula1>"นาย, นาง, นางสาว"</formula1>
    </dataValidation>
  </dataValidations>
  <pageMargins left="0.59055118110236227" right="0.39370078740157483" top="0.27559055118110237" bottom="0.15748031496062992" header="0.27559055118110237" footer="0.15748031496062992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285750</xdr:rowOff>
                  </from>
                  <to>
                    <xdr:col>0</xdr:col>
                    <xdr:colOff>238125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5" name="Check Box 10">
              <controlPr defaultSize="0" autoFill="0" autoLine="0" autoPict="0">
                <anchor moveWithCells="1">
                  <from>
                    <xdr:col>0</xdr:col>
                    <xdr:colOff>28575</xdr:colOff>
                    <xdr:row>25</xdr:row>
                    <xdr:rowOff>200025</xdr:rowOff>
                  </from>
                  <to>
                    <xdr:col>0</xdr:col>
                    <xdr:colOff>238125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6" name="Check Box 11">
              <controlPr defaultSize="0" autoFill="0" autoLine="0" autoPict="0">
                <anchor moveWithCells="1">
                  <from>
                    <xdr:col>0</xdr:col>
                    <xdr:colOff>28575</xdr:colOff>
                    <xdr:row>28</xdr:row>
                    <xdr:rowOff>200025</xdr:rowOff>
                  </from>
                  <to>
                    <xdr:col>0</xdr:col>
                    <xdr:colOff>238125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7" name="Check Box 12">
              <controlPr defaultSize="0" autoFill="0" autoLine="0" autoPict="0">
                <anchor moveWithCells="1">
                  <from>
                    <xdr:col>0</xdr:col>
                    <xdr:colOff>28575</xdr:colOff>
                    <xdr:row>31</xdr:row>
                    <xdr:rowOff>200025</xdr:rowOff>
                  </from>
                  <to>
                    <xdr:col>0</xdr:col>
                    <xdr:colOff>238125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8" name="Check Box 13">
              <controlPr defaultSize="0" autoFill="0" autoLine="0" autoPict="0">
                <anchor moveWithCells="1">
                  <from>
                    <xdr:col>0</xdr:col>
                    <xdr:colOff>28575</xdr:colOff>
                    <xdr:row>34</xdr:row>
                    <xdr:rowOff>200025</xdr:rowOff>
                  </from>
                  <to>
                    <xdr:col>0</xdr:col>
                    <xdr:colOff>228600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9" name="Check Box 14">
              <controlPr defaultSize="0" autoFill="0" autoLine="0" autoPict="0">
                <anchor moveWithCells="1">
                  <from>
                    <xdr:col>3</xdr:col>
                    <xdr:colOff>114300</xdr:colOff>
                    <xdr:row>34</xdr:row>
                    <xdr:rowOff>200025</xdr:rowOff>
                  </from>
                  <to>
                    <xdr:col>4</xdr:col>
                    <xdr:colOff>9525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0" name="Check Box 15">
              <controlPr defaultSize="0" autoFill="0" autoLine="0" autoPict="0">
                <anchor moveWithCells="1">
                  <from>
                    <xdr:col>10</xdr:col>
                    <xdr:colOff>28575</xdr:colOff>
                    <xdr:row>34</xdr:row>
                    <xdr:rowOff>190500</xdr:rowOff>
                  </from>
                  <to>
                    <xdr:col>10</xdr:col>
                    <xdr:colOff>228600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11" name="Check Box 28">
              <controlPr defaultSize="0" autoFill="0" autoLine="0" autoPict="0">
                <anchor moveWithCells="1">
                  <from>
                    <xdr:col>33</xdr:col>
                    <xdr:colOff>619125</xdr:colOff>
                    <xdr:row>22</xdr:row>
                    <xdr:rowOff>276225</xdr:rowOff>
                  </from>
                  <to>
                    <xdr:col>34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00FF"/>
  </sheetPr>
  <dimension ref="A1:AA34"/>
  <sheetViews>
    <sheetView showGridLines="0" zoomScale="130" zoomScaleNormal="130" workbookViewId="0">
      <selection activeCell="AD13" sqref="AD13"/>
    </sheetView>
  </sheetViews>
  <sheetFormatPr defaultColWidth="4.625" defaultRowHeight="23.25" customHeight="1"/>
  <cols>
    <col min="1" max="20" width="4.625" style="26"/>
    <col min="21" max="21" width="5.75" style="26" customWidth="1"/>
    <col min="22" max="22" width="2.125" style="26" customWidth="1"/>
    <col min="23" max="16384" width="4.625" style="26"/>
  </cols>
  <sheetData>
    <row r="1" spans="1:27" ht="23.25" customHeight="1">
      <c r="A1" s="378" t="s">
        <v>244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</row>
    <row r="2" spans="1:27" ht="23.25" customHeight="1">
      <c r="A2" s="378"/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</row>
    <row r="4" spans="1:27" ht="23.25" customHeight="1">
      <c r="A4" s="26" t="s">
        <v>98</v>
      </c>
      <c r="C4" s="229" t="s">
        <v>99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50" t="s">
        <v>245</v>
      </c>
    </row>
    <row r="5" spans="1:27" ht="23.25" customHeight="1">
      <c r="A5" s="34" t="s">
        <v>101</v>
      </c>
      <c r="B5" s="34"/>
      <c r="C5" s="215" t="s">
        <v>7</v>
      </c>
      <c r="D5" s="215"/>
      <c r="E5" s="215"/>
      <c r="F5" s="236" t="s">
        <v>7</v>
      </c>
      <c r="G5" s="236"/>
      <c r="H5" s="236"/>
      <c r="I5" s="236"/>
      <c r="J5" s="236"/>
      <c r="K5" s="236"/>
      <c r="L5" s="236"/>
      <c r="M5" s="236"/>
      <c r="N5" s="236"/>
      <c r="O5" s="229" t="s">
        <v>26</v>
      </c>
      <c r="P5" s="229"/>
      <c r="Q5" s="236" t="s">
        <v>7</v>
      </c>
      <c r="R5" s="236"/>
      <c r="S5" s="236"/>
      <c r="T5" s="236"/>
      <c r="U5" s="236"/>
      <c r="V5" s="236"/>
    </row>
    <row r="6" spans="1:27" ht="23.25" customHeight="1">
      <c r="A6" s="26" t="s">
        <v>103</v>
      </c>
      <c r="C6" s="229" t="s">
        <v>7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 t="s">
        <v>104</v>
      </c>
      <c r="P6" s="229"/>
      <c r="Q6" s="230" t="s">
        <v>105</v>
      </c>
      <c r="R6" s="230"/>
      <c r="S6" s="230"/>
      <c r="T6" s="230"/>
      <c r="U6" s="230"/>
      <c r="V6" s="230"/>
    </row>
    <row r="7" spans="1:27" ht="23.25" customHeight="1">
      <c r="A7" s="26" t="s">
        <v>246</v>
      </c>
    </row>
    <row r="8" spans="1:27" ht="23.25" customHeight="1">
      <c r="A8" s="26" t="s">
        <v>247</v>
      </c>
      <c r="I8" s="210"/>
      <c r="J8" s="210"/>
      <c r="K8" s="210"/>
      <c r="L8" s="210"/>
      <c r="M8" s="26" t="s">
        <v>248</v>
      </c>
      <c r="O8" s="210"/>
      <c r="P8" s="210"/>
      <c r="Q8" s="210"/>
      <c r="R8" s="210"/>
      <c r="S8" s="210"/>
      <c r="T8" s="210"/>
      <c r="U8" s="50" t="s">
        <v>249</v>
      </c>
    </row>
    <row r="9" spans="1:27" ht="23.25" customHeight="1">
      <c r="C9" s="26" t="s">
        <v>250</v>
      </c>
      <c r="M9" s="381"/>
      <c r="N9" s="381"/>
      <c r="O9" s="381"/>
      <c r="P9" s="381"/>
      <c r="Q9" s="26" t="s">
        <v>60</v>
      </c>
      <c r="S9" s="381"/>
      <c r="T9" s="381"/>
      <c r="U9" s="381"/>
      <c r="V9" s="381"/>
      <c r="AA9" s="26" t="s">
        <v>7</v>
      </c>
    </row>
    <row r="10" spans="1:27" ht="23.25" customHeight="1">
      <c r="A10" s="26" t="s">
        <v>251</v>
      </c>
      <c r="C10" s="382"/>
      <c r="D10" s="382"/>
      <c r="E10" s="382"/>
      <c r="F10" s="382"/>
      <c r="G10" s="26" t="s">
        <v>67</v>
      </c>
      <c r="H10" s="210" t="str">
        <f>"("&amp;BAHTTEXT(C10)&amp;")"</f>
        <v>(ศูนย์บาทถ้วน)</v>
      </c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6" t="s">
        <v>113</v>
      </c>
    </row>
    <row r="12" spans="1:27" ht="69.75" customHeight="1">
      <c r="A12" s="366" t="s">
        <v>252</v>
      </c>
      <c r="B12" s="366"/>
      <c r="C12" s="366"/>
      <c r="D12" s="366"/>
      <c r="E12" s="367" t="s">
        <v>253</v>
      </c>
      <c r="F12" s="367"/>
      <c r="G12" s="367"/>
      <c r="H12" s="367"/>
      <c r="I12" s="367"/>
      <c r="J12" s="367"/>
      <c r="K12" s="367" t="s">
        <v>254</v>
      </c>
      <c r="L12" s="367"/>
      <c r="M12" s="367"/>
      <c r="N12" s="367"/>
      <c r="O12" s="367"/>
      <c r="P12" s="367"/>
      <c r="Q12" s="366" t="s">
        <v>255</v>
      </c>
      <c r="R12" s="367"/>
      <c r="S12" s="367"/>
      <c r="T12" s="367"/>
      <c r="U12" s="367"/>
      <c r="V12" s="367"/>
    </row>
    <row r="13" spans="1:27" ht="23.25" customHeight="1">
      <c r="A13" s="368"/>
      <c r="B13" s="368"/>
      <c r="C13" s="368"/>
      <c r="D13" s="368"/>
      <c r="E13" s="369"/>
      <c r="F13" s="369"/>
      <c r="G13" s="369"/>
      <c r="H13" s="369"/>
      <c r="I13" s="369"/>
      <c r="J13" s="369"/>
      <c r="K13" s="370"/>
      <c r="L13" s="370"/>
      <c r="M13" s="370"/>
      <c r="N13" s="370"/>
      <c r="O13" s="370"/>
      <c r="P13" s="370"/>
      <c r="Q13" s="371"/>
      <c r="R13" s="371"/>
      <c r="S13" s="371"/>
      <c r="T13" s="371"/>
      <c r="U13" s="371"/>
      <c r="V13" s="371"/>
    </row>
    <row r="14" spans="1:27" ht="23.25" customHeight="1">
      <c r="A14" s="368"/>
      <c r="B14" s="368"/>
      <c r="C14" s="368"/>
      <c r="D14" s="368"/>
      <c r="E14" s="369" t="s">
        <v>7</v>
      </c>
      <c r="F14" s="369"/>
      <c r="G14" s="369"/>
      <c r="H14" s="369"/>
      <c r="I14" s="369"/>
      <c r="J14" s="369"/>
      <c r="K14" s="370" t="s">
        <v>7</v>
      </c>
      <c r="L14" s="370"/>
      <c r="M14" s="370"/>
      <c r="N14" s="370"/>
      <c r="O14" s="370"/>
      <c r="P14" s="370"/>
      <c r="Q14" s="371"/>
      <c r="R14" s="371"/>
      <c r="S14" s="371"/>
      <c r="T14" s="371"/>
      <c r="U14" s="371"/>
      <c r="V14" s="371"/>
    </row>
    <row r="15" spans="1:27" ht="23.25" customHeight="1">
      <c r="A15" s="368"/>
      <c r="B15" s="368"/>
      <c r="C15" s="368"/>
      <c r="D15" s="368"/>
      <c r="E15" s="369"/>
      <c r="F15" s="369"/>
      <c r="G15" s="369"/>
      <c r="H15" s="369"/>
      <c r="I15" s="369"/>
      <c r="J15" s="369"/>
      <c r="K15" s="370"/>
      <c r="L15" s="370"/>
      <c r="M15" s="370"/>
      <c r="N15" s="370"/>
      <c r="O15" s="370"/>
      <c r="P15" s="370"/>
      <c r="Q15" s="371"/>
      <c r="R15" s="371"/>
      <c r="S15" s="371"/>
      <c r="T15" s="371"/>
      <c r="U15" s="371"/>
      <c r="V15" s="371"/>
    </row>
    <row r="16" spans="1:27" ht="23.25" customHeight="1">
      <c r="A16" s="368"/>
      <c r="B16" s="368"/>
      <c r="C16" s="368"/>
      <c r="D16" s="368"/>
      <c r="E16" s="369"/>
      <c r="F16" s="369"/>
      <c r="G16" s="369"/>
      <c r="H16" s="369"/>
      <c r="I16" s="369"/>
      <c r="J16" s="369"/>
      <c r="K16" s="370"/>
      <c r="L16" s="370"/>
      <c r="M16" s="370"/>
      <c r="N16" s="370"/>
      <c r="O16" s="370"/>
      <c r="P16" s="370"/>
      <c r="Q16" s="371"/>
      <c r="R16" s="371"/>
      <c r="S16" s="371"/>
      <c r="T16" s="371"/>
      <c r="U16" s="371"/>
      <c r="V16" s="371"/>
    </row>
    <row r="17" spans="1:22" ht="23.25" customHeight="1">
      <c r="A17" s="368"/>
      <c r="B17" s="368"/>
      <c r="C17" s="368"/>
      <c r="D17" s="368"/>
      <c r="E17" s="369"/>
      <c r="F17" s="369"/>
      <c r="G17" s="369"/>
      <c r="H17" s="369"/>
      <c r="I17" s="369"/>
      <c r="J17" s="369"/>
      <c r="K17" s="370"/>
      <c r="L17" s="370"/>
      <c r="M17" s="370"/>
      <c r="N17" s="370"/>
      <c r="O17" s="370"/>
      <c r="P17" s="370"/>
      <c r="Q17" s="371"/>
      <c r="R17" s="371"/>
      <c r="S17" s="371"/>
      <c r="T17" s="371"/>
      <c r="U17" s="371"/>
      <c r="V17" s="371"/>
    </row>
    <row r="18" spans="1:22" ht="23.25" customHeight="1">
      <c r="A18" s="368"/>
      <c r="B18" s="368"/>
      <c r="C18" s="368"/>
      <c r="D18" s="368"/>
      <c r="E18" s="369"/>
      <c r="F18" s="369"/>
      <c r="G18" s="369"/>
      <c r="H18" s="369"/>
      <c r="I18" s="369"/>
      <c r="J18" s="369"/>
      <c r="K18" s="370"/>
      <c r="L18" s="370"/>
      <c r="M18" s="370"/>
      <c r="N18" s="370"/>
      <c r="O18" s="370"/>
      <c r="P18" s="370"/>
      <c r="Q18" s="371"/>
      <c r="R18" s="371"/>
      <c r="S18" s="371"/>
      <c r="T18" s="371"/>
      <c r="U18" s="371"/>
      <c r="V18" s="371"/>
    </row>
    <row r="19" spans="1:22" ht="23.25" customHeight="1">
      <c r="A19" s="368"/>
      <c r="B19" s="368"/>
      <c r="C19" s="368"/>
      <c r="D19" s="368"/>
      <c r="E19" s="369"/>
      <c r="F19" s="369"/>
      <c r="G19" s="369"/>
      <c r="H19" s="369"/>
      <c r="I19" s="369"/>
      <c r="J19" s="369"/>
      <c r="K19" s="370"/>
      <c r="L19" s="370"/>
      <c r="M19" s="370"/>
      <c r="N19" s="370"/>
      <c r="O19" s="370"/>
      <c r="P19" s="370"/>
      <c r="Q19" s="371"/>
      <c r="R19" s="371"/>
      <c r="S19" s="371"/>
      <c r="T19" s="371"/>
      <c r="U19" s="371"/>
      <c r="V19" s="371"/>
    </row>
    <row r="20" spans="1:22" ht="23.25" customHeight="1">
      <c r="A20" s="368"/>
      <c r="B20" s="368"/>
      <c r="C20" s="368"/>
      <c r="D20" s="368"/>
      <c r="E20" s="369"/>
      <c r="F20" s="369"/>
      <c r="G20" s="369"/>
      <c r="H20" s="369"/>
      <c r="I20" s="369"/>
      <c r="J20" s="369"/>
      <c r="K20" s="370"/>
      <c r="L20" s="370"/>
      <c r="M20" s="370"/>
      <c r="N20" s="370"/>
      <c r="O20" s="370"/>
      <c r="P20" s="370"/>
      <c r="Q20" s="371"/>
      <c r="R20" s="371"/>
      <c r="S20" s="371"/>
      <c r="T20" s="371"/>
      <c r="U20" s="371"/>
      <c r="V20" s="371"/>
    </row>
    <row r="21" spans="1:22" ht="23.25" customHeight="1">
      <c r="A21" s="368"/>
      <c r="B21" s="368"/>
      <c r="C21" s="368"/>
      <c r="D21" s="368"/>
      <c r="E21" s="369"/>
      <c r="F21" s="369"/>
      <c r="G21" s="369"/>
      <c r="H21" s="369"/>
      <c r="I21" s="369"/>
      <c r="J21" s="369"/>
      <c r="K21" s="370"/>
      <c r="L21" s="370"/>
      <c r="M21" s="370"/>
      <c r="N21" s="370"/>
      <c r="O21" s="370"/>
      <c r="P21" s="370"/>
      <c r="Q21" s="371"/>
      <c r="R21" s="371"/>
      <c r="S21" s="371"/>
      <c r="T21" s="371"/>
      <c r="U21" s="371"/>
      <c r="V21" s="371"/>
    </row>
    <row r="22" spans="1:22" ht="23.25" customHeight="1">
      <c r="A22" s="379"/>
      <c r="B22" s="379"/>
      <c r="C22" s="379"/>
      <c r="D22" s="379"/>
      <c r="E22" s="380"/>
      <c r="F22" s="380"/>
      <c r="G22" s="380"/>
      <c r="H22" s="380"/>
      <c r="I22" s="380"/>
      <c r="J22" s="380"/>
      <c r="K22" s="372"/>
      <c r="L22" s="372"/>
      <c r="M22" s="372"/>
      <c r="N22" s="372"/>
      <c r="O22" s="372"/>
      <c r="P22" s="372"/>
      <c r="Q22" s="373"/>
      <c r="R22" s="373"/>
      <c r="S22" s="373"/>
      <c r="T22" s="373"/>
      <c r="U22" s="373"/>
      <c r="V22" s="373"/>
    </row>
    <row r="23" spans="1:22" ht="33" customHeight="1">
      <c r="A23" s="375" t="s">
        <v>256</v>
      </c>
      <c r="B23" s="375"/>
      <c r="C23" s="375"/>
      <c r="D23" s="375"/>
      <c r="E23" s="375"/>
      <c r="F23" s="375"/>
      <c r="G23" s="375"/>
      <c r="H23" s="375"/>
      <c r="I23" s="375"/>
      <c r="J23" s="376"/>
      <c r="K23" s="374">
        <f>SUM(K13:P22)</f>
        <v>0</v>
      </c>
      <c r="L23" s="374"/>
      <c r="M23" s="374"/>
      <c r="N23" s="374"/>
      <c r="O23" s="374"/>
      <c r="P23" s="374"/>
      <c r="Q23" s="367"/>
      <c r="R23" s="367"/>
      <c r="S23" s="367"/>
      <c r="T23" s="367"/>
      <c r="U23" s="367"/>
      <c r="V23" s="367"/>
    </row>
    <row r="25" spans="1:22" ht="23.25" customHeight="1">
      <c r="C25" s="26" t="s">
        <v>257</v>
      </c>
    </row>
    <row r="27" spans="1:22" ht="23.25" customHeight="1">
      <c r="L27" s="26" t="s">
        <v>142</v>
      </c>
    </row>
    <row r="28" spans="1:22" ht="23.25" customHeight="1">
      <c r="M28" s="210" t="s">
        <v>258</v>
      </c>
      <c r="N28" s="210"/>
      <c r="O28" s="210"/>
      <c r="P28" s="210"/>
      <c r="Q28" s="210"/>
      <c r="R28" s="210"/>
      <c r="S28" s="210"/>
      <c r="T28" s="210"/>
      <c r="U28" s="210"/>
    </row>
    <row r="29" spans="1:22" ht="23.25" customHeight="1">
      <c r="N29" s="26" t="s">
        <v>11</v>
      </c>
      <c r="O29" s="377"/>
      <c r="P29" s="377"/>
      <c r="Q29" s="377"/>
      <c r="R29" s="377"/>
      <c r="S29" s="377"/>
      <c r="T29" s="377"/>
    </row>
    <row r="31" spans="1:22" ht="23.25" customHeight="1">
      <c r="A31" s="26" t="s">
        <v>186</v>
      </c>
    </row>
    <row r="32" spans="1:22" ht="23.25" customHeight="1">
      <c r="C32" s="160" t="s">
        <v>245</v>
      </c>
      <c r="D32" s="26" t="s">
        <v>259</v>
      </c>
    </row>
    <row r="33" spans="3:4" ht="23.25" customHeight="1">
      <c r="C33" s="160" t="s">
        <v>249</v>
      </c>
      <c r="D33" s="26" t="s">
        <v>260</v>
      </c>
    </row>
    <row r="34" spans="3:4" ht="23.25" customHeight="1">
      <c r="C34" s="160" t="s">
        <v>261</v>
      </c>
      <c r="D34" s="26" t="s">
        <v>262</v>
      </c>
    </row>
  </sheetData>
  <mergeCells count="64">
    <mergeCell ref="M28:U28"/>
    <mergeCell ref="O29:T29"/>
    <mergeCell ref="A1:V2"/>
    <mergeCell ref="Q5:V5"/>
    <mergeCell ref="C6:N6"/>
    <mergeCell ref="Q6:V6"/>
    <mergeCell ref="I8:L8"/>
    <mergeCell ref="O8:T8"/>
    <mergeCell ref="A22:D22"/>
    <mergeCell ref="E22:J22"/>
    <mergeCell ref="M9:P9"/>
    <mergeCell ref="S9:V9"/>
    <mergeCell ref="C10:F10"/>
    <mergeCell ref="H10:R10"/>
    <mergeCell ref="O5:P5"/>
    <mergeCell ref="O6:P6"/>
    <mergeCell ref="C4:T4"/>
    <mergeCell ref="A20:D20"/>
    <mergeCell ref="E20:J20"/>
    <mergeCell ref="K20:P20"/>
    <mergeCell ref="Q20:V20"/>
    <mergeCell ref="F5:N5"/>
    <mergeCell ref="C5:E5"/>
    <mergeCell ref="A16:D16"/>
    <mergeCell ref="E16:J16"/>
    <mergeCell ref="K16:P16"/>
    <mergeCell ref="Q16:V16"/>
    <mergeCell ref="A17:D17"/>
    <mergeCell ref="E17:J17"/>
    <mergeCell ref="K17:P17"/>
    <mergeCell ref="Q17:V17"/>
    <mergeCell ref="A14:D14"/>
    <mergeCell ref="K22:P22"/>
    <mergeCell ref="Q22:V22"/>
    <mergeCell ref="K23:P23"/>
    <mergeCell ref="Q23:V23"/>
    <mergeCell ref="A23:J23"/>
    <mergeCell ref="A21:D21"/>
    <mergeCell ref="E21:J21"/>
    <mergeCell ref="K21:P21"/>
    <mergeCell ref="Q21:V21"/>
    <mergeCell ref="A18:D18"/>
    <mergeCell ref="E18:J18"/>
    <mergeCell ref="K18:P18"/>
    <mergeCell ref="Q18:V18"/>
    <mergeCell ref="A19:D19"/>
    <mergeCell ref="E19:J19"/>
    <mergeCell ref="K19:P19"/>
    <mergeCell ref="Q19:V19"/>
    <mergeCell ref="E14:J14"/>
    <mergeCell ref="K14:P14"/>
    <mergeCell ref="Q14:V14"/>
    <mergeCell ref="A15:D15"/>
    <mergeCell ref="E15:J15"/>
    <mergeCell ref="K15:P15"/>
    <mergeCell ref="Q15:V15"/>
    <mergeCell ref="A12:D12"/>
    <mergeCell ref="E12:J12"/>
    <mergeCell ref="K12:P12"/>
    <mergeCell ref="Q12:V12"/>
    <mergeCell ref="A13:D13"/>
    <mergeCell ref="E13:J13"/>
    <mergeCell ref="K13:P13"/>
    <mergeCell ref="Q13:V13"/>
  </mergeCells>
  <dataValidations count="1">
    <dataValidation type="list" allowBlank="1" showInputMessage="1" showErrorMessage="1" sqref="C5" xr:uid="{00000000-0002-0000-0400-000000000000}">
      <formula1>"นาย, นาง, นางสาว, ว่าที่ ร.ต., ว่าที่ ร.ต.หญิง"</formula1>
    </dataValidation>
  </dataValidations>
  <pageMargins left="0.31496062992125984" right="0.31496062992125984" top="0.59055118110236227" bottom="0.39370078740157483" header="0.31496062992125984" footer="0.39370078740157483"/>
  <pageSetup paperSize="9" scale="9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2F65FD"/>
  </sheetPr>
  <dimension ref="A1:X25"/>
  <sheetViews>
    <sheetView showGridLines="0" zoomScale="130" zoomScaleNormal="130" workbookViewId="0">
      <selection activeCell="Z12" sqref="Z12"/>
    </sheetView>
  </sheetViews>
  <sheetFormatPr defaultColWidth="4.125" defaultRowHeight="24.95" customHeight="1"/>
  <cols>
    <col min="1" max="14" width="4.125" style="58"/>
    <col min="15" max="15" width="4.25" style="58" customWidth="1"/>
    <col min="16" max="16384" width="4.125" style="58"/>
  </cols>
  <sheetData>
    <row r="1" spans="1:24" ht="27">
      <c r="A1" s="289" t="s">
        <v>263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142"/>
    </row>
    <row r="2" spans="1:24" ht="24">
      <c r="A2" s="142" t="s">
        <v>7</v>
      </c>
      <c r="B2" s="412" t="s">
        <v>7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142"/>
    </row>
    <row r="3" spans="1:24" ht="23.25">
      <c r="A3" s="323" t="s">
        <v>7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152"/>
    </row>
    <row r="4" spans="1:24" ht="24.95" customHeight="1">
      <c r="A4" s="323" t="s">
        <v>227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</row>
    <row r="5" spans="1:24" ht="24.95" customHeight="1">
      <c r="A5" s="159"/>
      <c r="B5" s="413" t="s">
        <v>114</v>
      </c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5"/>
      <c r="P5" s="410" t="s">
        <v>264</v>
      </c>
      <c r="Q5" s="410"/>
      <c r="R5" s="410"/>
      <c r="S5" s="410"/>
      <c r="T5" s="411" t="s">
        <v>265</v>
      </c>
      <c r="U5" s="411"/>
      <c r="V5" s="411"/>
      <c r="W5" s="411"/>
    </row>
    <row r="6" spans="1:24" ht="24">
      <c r="A6" s="58" t="s">
        <v>7</v>
      </c>
      <c r="B6" s="416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8"/>
      <c r="P6" s="401" t="s">
        <v>266</v>
      </c>
      <c r="Q6" s="402"/>
      <c r="R6" s="402"/>
      <c r="S6" s="409"/>
      <c r="T6" s="403" t="s">
        <v>266</v>
      </c>
      <c r="U6" s="404"/>
      <c r="V6" s="404"/>
      <c r="W6" s="405"/>
    </row>
    <row r="7" spans="1:24" s="34" customFormat="1" ht="24">
      <c r="B7" s="161"/>
      <c r="C7" s="162" t="s">
        <v>267</v>
      </c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3" t="s">
        <v>7</v>
      </c>
      <c r="P7" s="419"/>
      <c r="Q7" s="420"/>
      <c r="R7" s="420"/>
      <c r="S7" s="421"/>
      <c r="T7" s="419"/>
      <c r="U7" s="420"/>
      <c r="V7" s="420"/>
      <c r="W7" s="421"/>
    </row>
    <row r="8" spans="1:24" s="34" customFormat="1" ht="24">
      <c r="B8" s="161"/>
      <c r="C8" s="162" t="s">
        <v>268</v>
      </c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3"/>
      <c r="P8" s="395"/>
      <c r="Q8" s="396"/>
      <c r="R8" s="396"/>
      <c r="S8" s="397"/>
      <c r="T8" s="395" t="s">
        <v>7</v>
      </c>
      <c r="U8" s="396"/>
      <c r="V8" s="396"/>
      <c r="W8" s="397"/>
    </row>
    <row r="9" spans="1:24" s="34" customFormat="1" ht="24">
      <c r="B9" s="164"/>
      <c r="C9" s="165" t="s">
        <v>269</v>
      </c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6" t="s">
        <v>7</v>
      </c>
      <c r="P9" s="395"/>
      <c r="Q9" s="396"/>
      <c r="R9" s="396"/>
      <c r="S9" s="397"/>
      <c r="T9" s="395"/>
      <c r="U9" s="396"/>
      <c r="V9" s="396"/>
      <c r="W9" s="397"/>
    </row>
    <row r="10" spans="1:24" s="34" customFormat="1" ht="24">
      <c r="B10" s="164"/>
      <c r="C10" s="165" t="s">
        <v>270</v>
      </c>
      <c r="D10" s="165"/>
      <c r="E10" s="165"/>
      <c r="F10" s="165" t="s">
        <v>271</v>
      </c>
      <c r="G10" s="165"/>
      <c r="H10" s="165"/>
      <c r="I10" s="165"/>
      <c r="J10" s="165"/>
      <c r="K10" s="165"/>
      <c r="L10" s="165"/>
      <c r="M10" s="165"/>
      <c r="N10" s="165"/>
      <c r="O10" s="166"/>
      <c r="P10" s="395"/>
      <c r="Q10" s="396"/>
      <c r="R10" s="396"/>
      <c r="S10" s="397"/>
      <c r="T10" s="395"/>
      <c r="U10" s="396"/>
      <c r="V10" s="396"/>
      <c r="W10" s="397"/>
    </row>
    <row r="11" spans="1:24" s="34" customFormat="1" ht="24">
      <c r="B11" s="164"/>
      <c r="C11" s="165"/>
      <c r="D11" s="165"/>
      <c r="E11" s="165"/>
      <c r="F11" s="165" t="s">
        <v>272</v>
      </c>
      <c r="G11" s="165"/>
      <c r="H11" s="165"/>
      <c r="I11" s="165"/>
      <c r="J11" s="165"/>
      <c r="K11" s="165"/>
      <c r="L11" s="165"/>
      <c r="M11" s="165"/>
      <c r="N11" s="165"/>
      <c r="O11" s="166"/>
      <c r="P11" s="395"/>
      <c r="Q11" s="396"/>
      <c r="R11" s="396"/>
      <c r="S11" s="397"/>
      <c r="T11" s="395"/>
      <c r="U11" s="396"/>
      <c r="V11" s="396"/>
      <c r="W11" s="397"/>
    </row>
    <row r="12" spans="1:24" s="34" customFormat="1" ht="24">
      <c r="B12" s="164"/>
      <c r="C12" s="165" t="s">
        <v>273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6"/>
      <c r="P12" s="395"/>
      <c r="Q12" s="396"/>
      <c r="R12" s="396"/>
      <c r="S12" s="397"/>
      <c r="T12" s="395"/>
      <c r="U12" s="396"/>
      <c r="V12" s="396"/>
      <c r="W12" s="397"/>
    </row>
    <row r="13" spans="1:24" s="34" customFormat="1" ht="24">
      <c r="B13" s="164"/>
      <c r="C13" s="165" t="s">
        <v>274</v>
      </c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6"/>
      <c r="P13" s="395"/>
      <c r="Q13" s="396"/>
      <c r="R13" s="396"/>
      <c r="S13" s="397"/>
      <c r="T13" s="395"/>
      <c r="U13" s="396"/>
      <c r="V13" s="396"/>
      <c r="W13" s="397"/>
    </row>
    <row r="14" spans="1:24" s="34" customFormat="1" ht="24">
      <c r="B14" s="164"/>
      <c r="C14" s="165" t="s">
        <v>7</v>
      </c>
      <c r="D14" s="165"/>
      <c r="E14" s="165"/>
      <c r="F14" s="165" t="s">
        <v>275</v>
      </c>
      <c r="G14" s="165"/>
      <c r="H14" s="165"/>
      <c r="I14" s="165"/>
      <c r="J14" s="165"/>
      <c r="K14" s="165"/>
      <c r="L14" s="165"/>
      <c r="M14" s="165"/>
      <c r="N14" s="165"/>
      <c r="O14" s="166"/>
      <c r="P14" s="395"/>
      <c r="Q14" s="396"/>
      <c r="R14" s="396"/>
      <c r="S14" s="397"/>
      <c r="T14" s="395"/>
      <c r="U14" s="396"/>
      <c r="V14" s="396"/>
      <c r="W14" s="397"/>
    </row>
    <row r="15" spans="1:24" s="34" customFormat="1" ht="24">
      <c r="B15" s="164"/>
      <c r="C15" s="165"/>
      <c r="D15" s="165"/>
      <c r="E15" s="165"/>
      <c r="F15" s="165" t="s">
        <v>276</v>
      </c>
      <c r="G15" s="165"/>
      <c r="H15" s="165"/>
      <c r="I15" s="165"/>
      <c r="J15" s="165"/>
      <c r="K15" s="165"/>
      <c r="L15" s="165"/>
      <c r="M15" s="165"/>
      <c r="N15" s="165"/>
      <c r="O15" s="166"/>
      <c r="P15" s="395"/>
      <c r="Q15" s="396"/>
      <c r="R15" s="396"/>
      <c r="S15" s="397"/>
      <c r="T15" s="395"/>
      <c r="U15" s="396"/>
      <c r="V15" s="396"/>
      <c r="W15" s="397"/>
    </row>
    <row r="16" spans="1:24" s="34" customFormat="1" ht="24">
      <c r="B16" s="167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9"/>
      <c r="P16" s="170"/>
      <c r="Q16" s="171"/>
      <c r="R16" s="171"/>
      <c r="S16" s="172"/>
      <c r="T16" s="170"/>
      <c r="U16" s="171"/>
      <c r="V16" s="171"/>
      <c r="W16" s="172"/>
    </row>
    <row r="17" spans="1:24" s="34" customFormat="1" ht="24">
      <c r="B17" s="386" t="s">
        <v>277</v>
      </c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8"/>
      <c r="P17" s="392">
        <f>SUM(P7:S16)</f>
        <v>0</v>
      </c>
      <c r="Q17" s="393"/>
      <c r="R17" s="393"/>
      <c r="S17" s="394"/>
      <c r="T17" s="392">
        <f>SUM(T7:W16)</f>
        <v>0</v>
      </c>
      <c r="U17" s="393"/>
      <c r="V17" s="393"/>
      <c r="W17" s="394"/>
    </row>
    <row r="18" spans="1:24" s="34" customFormat="1" ht="24.75" thickBot="1">
      <c r="B18" s="383" t="s">
        <v>278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5"/>
      <c r="P18" s="389">
        <f>SUM(P17:W17)</f>
        <v>0</v>
      </c>
      <c r="Q18" s="390"/>
      <c r="R18" s="390"/>
      <c r="S18" s="390"/>
      <c r="T18" s="390"/>
      <c r="U18" s="390"/>
      <c r="V18" s="390"/>
      <c r="W18" s="391"/>
    </row>
    <row r="19" spans="1:24" s="34" customFormat="1" ht="24.75" thickTop="1"/>
    <row r="20" spans="1:24" s="34" customFormat="1" ht="24">
      <c r="B20" s="323" t="s">
        <v>279</v>
      </c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</row>
    <row r="21" spans="1:24" ht="24">
      <c r="A21" s="58" t="s">
        <v>7</v>
      </c>
      <c r="B21" s="401" t="s">
        <v>114</v>
      </c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403" t="s">
        <v>266</v>
      </c>
      <c r="U21" s="404"/>
      <c r="V21" s="404"/>
      <c r="W21" s="405"/>
    </row>
    <row r="22" spans="1:24" s="34" customFormat="1" ht="24">
      <c r="B22" s="164"/>
      <c r="C22" s="173" t="s">
        <v>280</v>
      </c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4"/>
      <c r="T22" s="395" t="s">
        <v>7</v>
      </c>
      <c r="U22" s="396"/>
      <c r="V22" s="396"/>
      <c r="W22" s="397"/>
    </row>
    <row r="23" spans="1:24" s="34" customFormat="1" ht="24">
      <c r="B23" s="164"/>
      <c r="C23" s="165"/>
      <c r="D23" s="165"/>
      <c r="E23" s="165"/>
      <c r="G23" s="165"/>
      <c r="H23" s="165"/>
      <c r="I23" s="165"/>
      <c r="J23" s="165"/>
      <c r="K23" s="165"/>
      <c r="L23" s="165"/>
      <c r="M23" s="165"/>
      <c r="N23" s="165"/>
      <c r="O23" s="166"/>
      <c r="P23" s="166"/>
      <c r="Q23" s="166"/>
      <c r="R23" s="166"/>
      <c r="S23" s="162"/>
      <c r="T23" s="395"/>
      <c r="U23" s="396"/>
      <c r="V23" s="396"/>
      <c r="W23" s="397"/>
    </row>
    <row r="24" spans="1:24" s="34" customFormat="1" ht="24">
      <c r="B24" s="175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7"/>
      <c r="T24" s="406"/>
      <c r="U24" s="407"/>
      <c r="V24" s="407"/>
      <c r="W24" s="408"/>
    </row>
    <row r="25" spans="1:24" s="34" customFormat="1" ht="31.5" customHeight="1">
      <c r="B25" s="398" t="s">
        <v>281</v>
      </c>
      <c r="C25" s="399"/>
      <c r="D25" s="399"/>
      <c r="E25" s="399"/>
      <c r="F25" s="399"/>
      <c r="G25" s="399"/>
      <c r="H25" s="399"/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400"/>
      <c r="T25" s="392">
        <f>SUM(T22:W24)</f>
        <v>0</v>
      </c>
      <c r="U25" s="393"/>
      <c r="V25" s="393"/>
      <c r="W25" s="394"/>
    </row>
  </sheetData>
  <mergeCells count="40">
    <mergeCell ref="T7:W7"/>
    <mergeCell ref="P11:S11"/>
    <mergeCell ref="P7:S7"/>
    <mergeCell ref="P8:S8"/>
    <mergeCell ref="P9:S9"/>
    <mergeCell ref="T8:W8"/>
    <mergeCell ref="T9:W9"/>
    <mergeCell ref="T10:W10"/>
    <mergeCell ref="P10:S10"/>
    <mergeCell ref="T11:W11"/>
    <mergeCell ref="T12:W12"/>
    <mergeCell ref="T13:W13"/>
    <mergeCell ref="T14:W14"/>
    <mergeCell ref="P12:S12"/>
    <mergeCell ref="P13:S13"/>
    <mergeCell ref="P14:S14"/>
    <mergeCell ref="A1:W1"/>
    <mergeCell ref="A3:W3"/>
    <mergeCell ref="T6:W6"/>
    <mergeCell ref="P6:S6"/>
    <mergeCell ref="P5:S5"/>
    <mergeCell ref="T5:W5"/>
    <mergeCell ref="B2:W2"/>
    <mergeCell ref="B5:O6"/>
    <mergeCell ref="A4:W4"/>
    <mergeCell ref="B25:S25"/>
    <mergeCell ref="T25:W25"/>
    <mergeCell ref="B20:X20"/>
    <mergeCell ref="B21:S21"/>
    <mergeCell ref="T21:W21"/>
    <mergeCell ref="T22:W22"/>
    <mergeCell ref="T23:W23"/>
    <mergeCell ref="T24:W24"/>
    <mergeCell ref="B18:O18"/>
    <mergeCell ref="B17:O17"/>
    <mergeCell ref="P18:W18"/>
    <mergeCell ref="T17:W17"/>
    <mergeCell ref="T15:W15"/>
    <mergeCell ref="P15:S15"/>
    <mergeCell ref="P17:S17"/>
  </mergeCells>
  <pageMargins left="0.51181102362204722" right="0.39370078740157483" top="0.74803149606299213" bottom="0.39370078740157483" header="0.31496062992125984" footer="0.3937007874015748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8</xdr:row>
                    <xdr:rowOff>304800</xdr:rowOff>
                  </from>
                  <to>
                    <xdr:col>4</xdr:col>
                    <xdr:colOff>257175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57150</xdr:colOff>
                    <xdr:row>9</xdr:row>
                    <xdr:rowOff>257175</xdr:rowOff>
                  </from>
                  <to>
                    <xdr:col>4</xdr:col>
                    <xdr:colOff>257175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 sizeWithCells="1">
                  <from>
                    <xdr:col>3</xdr:col>
                    <xdr:colOff>129686</xdr:colOff>
                    <xdr:row>13</xdr:row>
                    <xdr:rowOff>2934</xdr:rowOff>
                  </from>
                  <to>
                    <xdr:col>3</xdr:col>
                    <xdr:colOff>305532</xdr:colOff>
                    <xdr:row>14</xdr:row>
                    <xdr:rowOff>134773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 sizeWithCells="1">
                  <from>
                    <xdr:col>3</xdr:col>
                    <xdr:colOff>129686</xdr:colOff>
                    <xdr:row>13</xdr:row>
                    <xdr:rowOff>299898</xdr:rowOff>
                  </from>
                  <to>
                    <xdr:col>3</xdr:col>
                    <xdr:colOff>305532</xdr:colOff>
                    <xdr:row>15</xdr:row>
                    <xdr:rowOff>153880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R33"/>
  <sheetViews>
    <sheetView zoomScale="130" zoomScaleNormal="130" workbookViewId="0">
      <selection activeCell="AA15" sqref="AA15"/>
    </sheetView>
  </sheetViews>
  <sheetFormatPr defaultColWidth="4.625" defaultRowHeight="24.95" customHeight="1"/>
  <cols>
    <col min="1" max="1" width="2.75" style="179" customWidth="1"/>
    <col min="2" max="2" width="4.625" style="179"/>
    <col min="3" max="3" width="10.25" style="179" bestFit="1" customWidth="1"/>
    <col min="4" max="4" width="5.75" style="179" customWidth="1"/>
    <col min="5" max="5" width="4.625" style="179"/>
    <col min="6" max="6" width="7.375" style="179" customWidth="1"/>
    <col min="7" max="7" width="6.25" style="179" customWidth="1"/>
    <col min="8" max="8" width="4.125" style="179" customWidth="1"/>
    <col min="9" max="9" width="2.75" style="179" customWidth="1"/>
    <col min="10" max="10" width="12.125" style="179" bestFit="1" customWidth="1"/>
    <col min="11" max="12" width="2.375" style="179" customWidth="1"/>
    <col min="13" max="13" width="8.375" style="179" customWidth="1"/>
    <col min="14" max="16384" width="4.625" style="179"/>
  </cols>
  <sheetData>
    <row r="1" spans="1:18" ht="30.75">
      <c r="A1" s="428" t="s">
        <v>282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178"/>
    </row>
    <row r="2" spans="1:18" ht="24.95" customHeight="1">
      <c r="B2" s="180" t="s">
        <v>283</v>
      </c>
      <c r="D2" s="181" t="s">
        <v>284</v>
      </c>
    </row>
    <row r="3" spans="1:18" ht="23.25">
      <c r="C3" s="427" t="s">
        <v>285</v>
      </c>
      <c r="D3" s="427"/>
      <c r="F3" s="427" t="s">
        <v>286</v>
      </c>
      <c r="G3" s="427"/>
    </row>
    <row r="4" spans="1:18" ht="27">
      <c r="A4" s="178" t="s">
        <v>287</v>
      </c>
      <c r="B4" s="179" t="s">
        <v>288</v>
      </c>
      <c r="C4" s="182" t="s">
        <v>289</v>
      </c>
      <c r="D4" s="183" t="s">
        <v>7</v>
      </c>
      <c r="E4" s="184" t="s">
        <v>290</v>
      </c>
      <c r="F4" s="425">
        <v>4.9359999999999999</v>
      </c>
      <c r="G4" s="425"/>
      <c r="H4" s="179" t="s">
        <v>7</v>
      </c>
      <c r="K4" s="186"/>
      <c r="L4" s="186"/>
    </row>
    <row r="5" spans="1:18" ht="27">
      <c r="A5" s="178" t="s">
        <v>287</v>
      </c>
      <c r="B5" s="179" t="s">
        <v>291</v>
      </c>
      <c r="C5" s="182" t="s">
        <v>289</v>
      </c>
      <c r="D5" s="183" t="s">
        <v>7</v>
      </c>
      <c r="E5" s="184" t="s">
        <v>290</v>
      </c>
      <c r="F5" s="425">
        <v>4.7723000000000004</v>
      </c>
      <c r="G5" s="425"/>
      <c r="H5" s="179" t="s">
        <v>7</v>
      </c>
      <c r="K5" s="186"/>
      <c r="L5" s="186"/>
    </row>
    <row r="6" spans="1:18" ht="23.25">
      <c r="H6" s="184"/>
    </row>
    <row r="7" spans="1:18" ht="27">
      <c r="A7" s="178" t="s">
        <v>287</v>
      </c>
      <c r="B7" s="179" t="s">
        <v>292</v>
      </c>
      <c r="H7" s="184" t="s">
        <v>290</v>
      </c>
      <c r="I7" s="179" t="s">
        <v>7</v>
      </c>
      <c r="J7" s="187">
        <f>169600+80000</f>
        <v>249600</v>
      </c>
      <c r="K7" s="187"/>
      <c r="L7" s="187"/>
      <c r="M7" s="188" t="s">
        <v>67</v>
      </c>
    </row>
    <row r="8" spans="1:18" ht="23.25">
      <c r="B8" s="179" t="s">
        <v>293</v>
      </c>
      <c r="H8" s="184" t="s">
        <v>290</v>
      </c>
      <c r="I8" s="429">
        <f>J7</f>
        <v>249600</v>
      </c>
      <c r="J8" s="429"/>
      <c r="K8" s="427" t="s">
        <v>294</v>
      </c>
      <c r="L8" s="427"/>
      <c r="M8" s="186">
        <f>F4</f>
        <v>4.9359999999999999</v>
      </c>
      <c r="N8" s="184" t="s">
        <v>290</v>
      </c>
      <c r="O8" s="423">
        <f>J7/F4</f>
        <v>50567.260940032415</v>
      </c>
      <c r="P8" s="423"/>
      <c r="Q8" s="423"/>
      <c r="R8" s="179" t="str">
        <f>C4</f>
        <v>CNY</v>
      </c>
    </row>
    <row r="9" spans="1:18" ht="23.25">
      <c r="H9" s="184"/>
      <c r="I9" s="189"/>
      <c r="J9" s="189"/>
      <c r="M9" s="186"/>
      <c r="O9" s="184"/>
      <c r="P9" s="184"/>
    </row>
    <row r="10" spans="1:18" ht="23.25">
      <c r="H10" s="184"/>
      <c r="I10" s="189"/>
      <c r="J10" s="189"/>
      <c r="M10" s="190"/>
      <c r="O10" s="184"/>
      <c r="P10" s="184"/>
    </row>
    <row r="11" spans="1:18" ht="27">
      <c r="A11" s="178" t="s">
        <v>287</v>
      </c>
      <c r="B11" s="179" t="s">
        <v>295</v>
      </c>
      <c r="H11" s="184"/>
      <c r="I11" s="191" t="s">
        <v>7</v>
      </c>
      <c r="J11" s="189"/>
      <c r="N11" s="179" t="s">
        <v>7</v>
      </c>
      <c r="O11" s="424">
        <f>4800+26880</f>
        <v>31680</v>
      </c>
      <c r="P11" s="424"/>
      <c r="Q11" s="424"/>
      <c r="R11" s="179" t="str">
        <f>C4</f>
        <v>CNY</v>
      </c>
    </row>
    <row r="12" spans="1:18" ht="23.25">
      <c r="A12" s="179" t="s">
        <v>7</v>
      </c>
      <c r="B12" s="179" t="s">
        <v>296</v>
      </c>
      <c r="H12" s="184"/>
      <c r="O12" s="424">
        <f>O8-O11</f>
        <v>18887.260940032415</v>
      </c>
      <c r="P12" s="424"/>
      <c r="Q12" s="424"/>
      <c r="R12" s="179" t="str">
        <f>C4</f>
        <v>CNY</v>
      </c>
    </row>
    <row r="13" spans="1:18" ht="23.25">
      <c r="H13" s="184"/>
    </row>
    <row r="14" spans="1:18" ht="23.25">
      <c r="B14" s="179" t="s">
        <v>297</v>
      </c>
      <c r="H14" s="184"/>
    </row>
    <row r="15" spans="1:18" ht="23.25">
      <c r="C15" s="192" t="s">
        <v>298</v>
      </c>
      <c r="F15" s="427" t="s">
        <v>286</v>
      </c>
      <c r="G15" s="427"/>
      <c r="H15" s="184"/>
    </row>
    <row r="16" spans="1:18" ht="23.25">
      <c r="B16" s="179" t="s">
        <v>288</v>
      </c>
      <c r="C16" s="193">
        <f>O12</f>
        <v>18887.260940032415</v>
      </c>
      <c r="D16" s="184" t="str">
        <f>C4</f>
        <v>CNY</v>
      </c>
      <c r="E16" s="184" t="s">
        <v>299</v>
      </c>
      <c r="F16" s="425">
        <f>F4</f>
        <v>4.9359999999999999</v>
      </c>
      <c r="G16" s="425"/>
      <c r="H16" s="184" t="s">
        <v>290</v>
      </c>
      <c r="I16" s="424">
        <f>C16*F16</f>
        <v>93227.520000000004</v>
      </c>
      <c r="J16" s="424"/>
      <c r="M16" s="179" t="s">
        <v>67</v>
      </c>
    </row>
    <row r="17" spans="1:17" ht="23.25">
      <c r="B17" s="179" t="s">
        <v>291</v>
      </c>
      <c r="C17" s="193">
        <f>O12</f>
        <v>18887.260940032415</v>
      </c>
      <c r="D17" s="184" t="str">
        <f>C4</f>
        <v>CNY</v>
      </c>
      <c r="E17" s="184" t="s">
        <v>299</v>
      </c>
      <c r="F17" s="425">
        <f>F5</f>
        <v>4.7723000000000004</v>
      </c>
      <c r="G17" s="425"/>
      <c r="H17" s="184" t="s">
        <v>290</v>
      </c>
      <c r="I17" s="424">
        <f>C17*F17</f>
        <v>90135.675384116694</v>
      </c>
      <c r="J17" s="424"/>
      <c r="M17" s="179" t="s">
        <v>67</v>
      </c>
    </row>
    <row r="18" spans="1:17" ht="23.25">
      <c r="C18" s="184"/>
      <c r="D18" s="184"/>
      <c r="E18" s="184"/>
      <c r="F18" s="184"/>
      <c r="G18" s="184"/>
      <c r="H18" s="184"/>
      <c r="I18" s="194"/>
      <c r="J18" s="194"/>
    </row>
    <row r="19" spans="1:17" ht="23.25">
      <c r="B19" s="179" t="s">
        <v>7</v>
      </c>
      <c r="C19" s="179" t="s">
        <v>300</v>
      </c>
      <c r="D19" s="179" t="s">
        <v>301</v>
      </c>
      <c r="E19" s="179" t="s">
        <v>302</v>
      </c>
      <c r="H19" s="184"/>
      <c r="I19" s="426">
        <f>I16-I17</f>
        <v>3091.8446158833103</v>
      </c>
      <c r="J19" s="426"/>
      <c r="M19" s="179" t="s">
        <v>67</v>
      </c>
    </row>
    <row r="20" spans="1:17" ht="8.1" customHeight="1">
      <c r="H20" s="184"/>
      <c r="I20" s="194"/>
      <c r="J20" s="194"/>
    </row>
    <row r="21" spans="1:17" ht="8.1" customHeight="1">
      <c r="A21" s="195"/>
      <c r="B21" s="195"/>
      <c r="C21" s="195"/>
      <c r="D21" s="195"/>
      <c r="E21" s="195"/>
      <c r="F21" s="195"/>
      <c r="G21" s="195"/>
      <c r="H21" s="196"/>
      <c r="I21" s="197"/>
      <c r="J21" s="197"/>
      <c r="K21" s="195"/>
      <c r="L21" s="195"/>
      <c r="M21" s="195"/>
      <c r="N21" s="195"/>
      <c r="O21" s="195"/>
      <c r="P21" s="195"/>
      <c r="Q21" s="195"/>
    </row>
    <row r="22" spans="1:17" ht="8.1" customHeight="1"/>
    <row r="23" spans="1:17" ht="24.95" customHeight="1">
      <c r="B23" s="180" t="s">
        <v>303</v>
      </c>
      <c r="C23" s="181"/>
      <c r="D23" s="181" t="s">
        <v>284</v>
      </c>
      <c r="E23" s="181"/>
      <c r="F23" s="181"/>
      <c r="G23" s="181"/>
      <c r="H23" s="181"/>
      <c r="I23" s="181"/>
      <c r="J23" s="181"/>
    </row>
    <row r="24" spans="1:17" ht="23.25">
      <c r="B24" s="179" t="s">
        <v>286</v>
      </c>
      <c r="D24" s="179" t="s">
        <v>288</v>
      </c>
      <c r="J24" s="185">
        <f>F4</f>
        <v>4.9359999999999999</v>
      </c>
      <c r="M24" s="179" t="str">
        <f>C4</f>
        <v>CNY</v>
      </c>
    </row>
    <row r="25" spans="1:17" ht="24.95" customHeight="1">
      <c r="B25" s="179" t="s">
        <v>286</v>
      </c>
      <c r="D25" s="179" t="s">
        <v>291</v>
      </c>
      <c r="J25" s="185">
        <f>F5</f>
        <v>4.7723000000000004</v>
      </c>
      <c r="M25" s="179" t="str">
        <f>C5</f>
        <v>CNY</v>
      </c>
    </row>
    <row r="26" spans="1:17" ht="24.95" customHeight="1">
      <c r="B26" s="179" t="s">
        <v>304</v>
      </c>
      <c r="J26" s="186">
        <f>J24-J25</f>
        <v>0.16369999999999951</v>
      </c>
      <c r="M26" s="179" t="str">
        <f>C4</f>
        <v>CNY</v>
      </c>
    </row>
    <row r="28" spans="1:17" ht="24.95" customHeight="1">
      <c r="B28" s="179" t="s">
        <v>305</v>
      </c>
      <c r="I28" s="179" t="s">
        <v>290</v>
      </c>
      <c r="J28" s="198">
        <f>O12</f>
        <v>18887.260940032415</v>
      </c>
      <c r="K28" s="422" t="s">
        <v>306</v>
      </c>
      <c r="L28" s="422"/>
      <c r="M28" s="199">
        <f>J26</f>
        <v>0.16369999999999951</v>
      </c>
    </row>
    <row r="29" spans="1:17" ht="24.95" customHeight="1">
      <c r="C29" s="179" t="s">
        <v>300</v>
      </c>
      <c r="D29" s="179" t="s">
        <v>301</v>
      </c>
      <c r="E29" s="179" t="s">
        <v>302</v>
      </c>
      <c r="I29" s="179" t="s">
        <v>290</v>
      </c>
      <c r="J29" s="200">
        <f>O12*J26</f>
        <v>3091.8446158832971</v>
      </c>
      <c r="M29" s="179" t="s">
        <v>67</v>
      </c>
    </row>
    <row r="32" spans="1:17" ht="24.95" customHeight="1">
      <c r="A32" s="201" t="s">
        <v>186</v>
      </c>
      <c r="C32" s="179" t="s">
        <v>307</v>
      </c>
    </row>
    <row r="33" spans="3:3" ht="24.95" customHeight="1">
      <c r="C33" s="179" t="s">
        <v>308</v>
      </c>
    </row>
  </sheetData>
  <mergeCells count="17">
    <mergeCell ref="A1:Q1"/>
    <mergeCell ref="C3:D3"/>
    <mergeCell ref="F3:G3"/>
    <mergeCell ref="F4:G4"/>
    <mergeCell ref="K8:L8"/>
    <mergeCell ref="I8:J8"/>
    <mergeCell ref="K28:L28"/>
    <mergeCell ref="O8:Q8"/>
    <mergeCell ref="O11:Q11"/>
    <mergeCell ref="O12:Q12"/>
    <mergeCell ref="F5:G5"/>
    <mergeCell ref="I19:J19"/>
    <mergeCell ref="F15:G15"/>
    <mergeCell ref="F16:G16"/>
    <mergeCell ref="I16:J16"/>
    <mergeCell ref="F17:G17"/>
    <mergeCell ref="I17:J17"/>
  </mergeCells>
  <pageMargins left="0.59055118110236227" right="0.39370078740157483" top="0.74803149606299213" bottom="0.3937007874015748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209550</xdr:rowOff>
                  </from>
                  <to>
                    <xdr:col>2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390525</xdr:colOff>
                    <xdr:row>17</xdr:row>
                    <xdr:rowOff>209550</xdr:rowOff>
                  </from>
                  <to>
                    <xdr:col>2</xdr:col>
                    <xdr:colOff>542925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219075</xdr:rowOff>
                  </from>
                  <to>
                    <xdr:col>1</xdr:col>
                    <xdr:colOff>266700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390525</xdr:colOff>
                    <xdr:row>27</xdr:row>
                    <xdr:rowOff>219075</xdr:rowOff>
                  </from>
                  <to>
                    <xdr:col>2</xdr:col>
                    <xdr:colOff>542925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Y33"/>
  <sheetViews>
    <sheetView zoomScale="130" zoomScaleNormal="130" workbookViewId="0">
      <selection activeCell="Z12" sqref="Z12"/>
    </sheetView>
  </sheetViews>
  <sheetFormatPr defaultColWidth="4.625" defaultRowHeight="24.95" customHeight="1"/>
  <cols>
    <col min="1" max="1" width="2.75" style="179" customWidth="1"/>
    <col min="2" max="2" width="4.625" style="179"/>
    <col min="3" max="3" width="9" style="179" bestFit="1" customWidth="1"/>
    <col min="4" max="4" width="5.75" style="179" customWidth="1"/>
    <col min="5" max="5" width="4.625" style="179"/>
    <col min="6" max="6" width="7.375" style="179" customWidth="1"/>
    <col min="7" max="7" width="6.25" style="179" customWidth="1"/>
    <col min="8" max="8" width="4.125" style="179" customWidth="1"/>
    <col min="9" max="9" width="2.75" style="179" customWidth="1"/>
    <col min="10" max="10" width="11" style="179" bestFit="1" customWidth="1"/>
    <col min="11" max="12" width="2.375" style="179" customWidth="1"/>
    <col min="13" max="13" width="8.375" style="179" customWidth="1"/>
    <col min="14" max="16384" width="4.625" style="179"/>
  </cols>
  <sheetData>
    <row r="1" spans="1:25" ht="30.75">
      <c r="A1" s="428" t="s">
        <v>282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178"/>
    </row>
    <row r="2" spans="1:25" ht="24.95" customHeight="1">
      <c r="B2" s="180" t="s">
        <v>283</v>
      </c>
      <c r="D2" s="181" t="s">
        <v>284</v>
      </c>
    </row>
    <row r="3" spans="1:25" ht="23.25">
      <c r="C3" s="427" t="s">
        <v>285</v>
      </c>
      <c r="D3" s="427"/>
      <c r="F3" s="427" t="s">
        <v>286</v>
      </c>
      <c r="G3" s="427"/>
    </row>
    <row r="4" spans="1:25" ht="27">
      <c r="A4" s="178" t="s">
        <v>287</v>
      </c>
      <c r="B4" s="179" t="s">
        <v>288</v>
      </c>
      <c r="C4" s="182" t="s">
        <v>309</v>
      </c>
      <c r="D4" s="183" t="s">
        <v>7</v>
      </c>
      <c r="E4" s="184" t="s">
        <v>290</v>
      </c>
      <c r="F4" s="430">
        <v>0.30465900000000001</v>
      </c>
      <c r="G4" s="430"/>
      <c r="H4" s="179" t="s">
        <v>7</v>
      </c>
      <c r="K4" s="186"/>
      <c r="L4" s="186"/>
    </row>
    <row r="5" spans="1:25" ht="27">
      <c r="A5" s="178" t="s">
        <v>287</v>
      </c>
      <c r="B5" s="179" t="s">
        <v>291</v>
      </c>
      <c r="C5" s="182" t="s">
        <v>309</v>
      </c>
      <c r="D5" s="183" t="s">
        <v>7</v>
      </c>
      <c r="E5" s="184" t="s">
        <v>290</v>
      </c>
      <c r="F5" s="430">
        <v>0.295406</v>
      </c>
      <c r="G5" s="430"/>
      <c r="H5" s="179" t="s">
        <v>7</v>
      </c>
      <c r="K5" s="186"/>
      <c r="L5" s="186"/>
    </row>
    <row r="6" spans="1:25" ht="23.25">
      <c r="H6" s="184"/>
    </row>
    <row r="7" spans="1:25" ht="27">
      <c r="A7" s="178" t="s">
        <v>287</v>
      </c>
      <c r="B7" s="179" t="s">
        <v>292</v>
      </c>
      <c r="H7" s="184" t="s">
        <v>290</v>
      </c>
      <c r="I7" s="179" t="s">
        <v>7</v>
      </c>
      <c r="J7" s="187">
        <f>25000+15400</f>
        <v>40400</v>
      </c>
      <c r="K7" s="187"/>
      <c r="L7" s="187"/>
      <c r="M7" s="188" t="s">
        <v>67</v>
      </c>
    </row>
    <row r="8" spans="1:25" ht="23.25">
      <c r="B8" s="179" t="s">
        <v>293</v>
      </c>
      <c r="H8" s="184" t="s">
        <v>290</v>
      </c>
      <c r="I8" s="429">
        <f>J7</f>
        <v>40400</v>
      </c>
      <c r="J8" s="429"/>
      <c r="K8" s="427" t="s">
        <v>294</v>
      </c>
      <c r="L8" s="427"/>
      <c r="M8" s="186">
        <f>F4</f>
        <v>0.30465900000000001</v>
      </c>
      <c r="N8" s="184" t="s">
        <v>290</v>
      </c>
      <c r="O8" s="423">
        <f>J7/F4</f>
        <v>132607.27567542729</v>
      </c>
      <c r="P8" s="423"/>
      <c r="Q8" s="423"/>
      <c r="R8" s="179" t="str">
        <f>C4</f>
        <v>JPY</v>
      </c>
    </row>
    <row r="9" spans="1:25" ht="23.25">
      <c r="H9" s="184"/>
      <c r="I9" s="189"/>
      <c r="J9" s="189"/>
      <c r="M9" s="186"/>
      <c r="O9" s="184"/>
      <c r="P9" s="184"/>
    </row>
    <row r="10" spans="1:25" ht="23.25">
      <c r="H10" s="184"/>
      <c r="I10" s="189"/>
      <c r="J10" s="189"/>
      <c r="M10" s="190"/>
      <c r="O10" s="184"/>
      <c r="P10" s="184"/>
    </row>
    <row r="11" spans="1:25" ht="27">
      <c r="A11" s="178" t="s">
        <v>287</v>
      </c>
      <c r="B11" s="179" t="s">
        <v>295</v>
      </c>
      <c r="H11" s="184"/>
      <c r="I11" s="191" t="s">
        <v>7</v>
      </c>
      <c r="J11" s="189"/>
      <c r="N11" s="179" t="s">
        <v>7</v>
      </c>
      <c r="O11" s="424">
        <f>20000+1500+6000+20000+72900</f>
        <v>120400</v>
      </c>
      <c r="P11" s="424"/>
      <c r="Q11" s="424"/>
      <c r="R11" s="179" t="str">
        <f>C4</f>
        <v>JPY</v>
      </c>
    </row>
    <row r="12" spans="1:25" ht="23.25">
      <c r="A12" s="179" t="s">
        <v>7</v>
      </c>
      <c r="B12" s="179" t="s">
        <v>296</v>
      </c>
      <c r="H12" s="184"/>
      <c r="O12" s="424">
        <f>O8-O11</f>
        <v>12207.275675427285</v>
      </c>
      <c r="P12" s="424"/>
      <c r="Q12" s="424"/>
      <c r="R12" s="179" t="str">
        <f>C4</f>
        <v>JPY</v>
      </c>
    </row>
    <row r="13" spans="1:25" ht="23.25">
      <c r="H13" s="184"/>
    </row>
    <row r="14" spans="1:25" ht="23.25">
      <c r="B14" s="179" t="s">
        <v>297</v>
      </c>
      <c r="H14" s="184"/>
    </row>
    <row r="15" spans="1:25" ht="23.25">
      <c r="C15" s="192" t="s">
        <v>298</v>
      </c>
      <c r="F15" s="427" t="s">
        <v>286</v>
      </c>
      <c r="G15" s="427"/>
      <c r="H15" s="184"/>
    </row>
    <row r="16" spans="1:25" ht="23.25">
      <c r="B16" s="179" t="s">
        <v>288</v>
      </c>
      <c r="C16" s="203">
        <f>O12</f>
        <v>12207.275675427285</v>
      </c>
      <c r="D16" s="184" t="str">
        <f>C4</f>
        <v>JPY</v>
      </c>
      <c r="E16" s="184" t="s">
        <v>299</v>
      </c>
      <c r="F16" s="425">
        <f>F4</f>
        <v>0.30465900000000001</v>
      </c>
      <c r="G16" s="425"/>
      <c r="H16" s="184" t="s">
        <v>290</v>
      </c>
      <c r="I16" s="424">
        <f>C16*F16</f>
        <v>3719.0564000000013</v>
      </c>
      <c r="J16" s="424"/>
      <c r="M16" s="179" t="s">
        <v>67</v>
      </c>
      <c r="Y16" s="179" t="s">
        <v>7</v>
      </c>
    </row>
    <row r="17" spans="1:17" ht="23.25">
      <c r="B17" s="179" t="s">
        <v>291</v>
      </c>
      <c r="C17" s="203">
        <f>O12</f>
        <v>12207.275675427285</v>
      </c>
      <c r="D17" s="184" t="str">
        <f>C4</f>
        <v>JPY</v>
      </c>
      <c r="E17" s="184" t="s">
        <v>299</v>
      </c>
      <c r="F17" s="425">
        <f>F5</f>
        <v>0.295406</v>
      </c>
      <c r="G17" s="425"/>
      <c r="H17" s="184" t="s">
        <v>290</v>
      </c>
      <c r="I17" s="424">
        <f>C17*F17</f>
        <v>3606.1024781752726</v>
      </c>
      <c r="J17" s="424"/>
      <c r="M17" s="179" t="s">
        <v>67</v>
      </c>
    </row>
    <row r="18" spans="1:17" ht="23.25">
      <c r="C18" s="184"/>
      <c r="D18" s="184"/>
      <c r="E18" s="184"/>
      <c r="F18" s="184"/>
      <c r="G18" s="184"/>
      <c r="H18" s="184"/>
      <c r="I18" s="194"/>
      <c r="J18" s="194"/>
    </row>
    <row r="19" spans="1:17" ht="23.25">
      <c r="B19" s="179" t="s">
        <v>7</v>
      </c>
      <c r="C19" s="179" t="s">
        <v>300</v>
      </c>
      <c r="D19" s="179" t="s">
        <v>301</v>
      </c>
      <c r="E19" s="179" t="s">
        <v>302</v>
      </c>
      <c r="H19" s="184"/>
      <c r="I19" s="426">
        <f>I17-I16</f>
        <v>-112.9539218247287</v>
      </c>
      <c r="J19" s="426"/>
      <c r="M19" s="179" t="s">
        <v>67</v>
      </c>
    </row>
    <row r="20" spans="1:17" ht="8.1" customHeight="1">
      <c r="H20" s="184"/>
      <c r="I20" s="194"/>
      <c r="J20" s="194"/>
    </row>
    <row r="21" spans="1:17" ht="8.1" customHeight="1">
      <c r="A21" s="195"/>
      <c r="B21" s="195"/>
      <c r="C21" s="195"/>
      <c r="D21" s="195"/>
      <c r="E21" s="195"/>
      <c r="F21" s="195"/>
      <c r="G21" s="195"/>
      <c r="H21" s="196"/>
      <c r="I21" s="197"/>
      <c r="J21" s="197"/>
      <c r="K21" s="195"/>
      <c r="L21" s="195"/>
      <c r="M21" s="195"/>
      <c r="N21" s="195"/>
      <c r="O21" s="195"/>
      <c r="P21" s="195"/>
      <c r="Q21" s="195"/>
    </row>
    <row r="22" spans="1:17" ht="8.1" customHeight="1"/>
    <row r="23" spans="1:17" ht="24.95" customHeight="1">
      <c r="B23" s="180" t="s">
        <v>303</v>
      </c>
      <c r="C23" s="181"/>
      <c r="D23" s="181" t="s">
        <v>284</v>
      </c>
      <c r="E23" s="181"/>
      <c r="F23" s="181"/>
      <c r="G23" s="181"/>
      <c r="H23" s="181"/>
      <c r="I23" s="181"/>
      <c r="J23" s="181"/>
    </row>
    <row r="24" spans="1:17" ht="23.25">
      <c r="B24" s="179" t="s">
        <v>286</v>
      </c>
      <c r="D24" s="179" t="s">
        <v>288</v>
      </c>
      <c r="J24" s="185">
        <f>F4</f>
        <v>0.30465900000000001</v>
      </c>
      <c r="M24" s="179" t="str">
        <f>C4</f>
        <v>JPY</v>
      </c>
    </row>
    <row r="25" spans="1:17" ht="24.95" customHeight="1">
      <c r="B25" s="179" t="s">
        <v>286</v>
      </c>
      <c r="D25" s="179" t="s">
        <v>291</v>
      </c>
      <c r="J25" s="185">
        <f>F5</f>
        <v>0.295406</v>
      </c>
      <c r="M25" s="179" t="str">
        <f>C5</f>
        <v>JPY</v>
      </c>
    </row>
    <row r="26" spans="1:17" ht="24.95" customHeight="1">
      <c r="B26" s="179" t="s">
        <v>304</v>
      </c>
      <c r="J26" s="186">
        <f>J25-J24</f>
        <v>-9.2530000000000112E-3</v>
      </c>
      <c r="M26" s="179" t="str">
        <f>C4</f>
        <v>JPY</v>
      </c>
    </row>
    <row r="28" spans="1:17" ht="24.95" customHeight="1">
      <c r="B28" s="179" t="s">
        <v>305</v>
      </c>
      <c r="I28" s="179" t="s">
        <v>290</v>
      </c>
      <c r="J28" s="198">
        <f>O12</f>
        <v>12207.275675427285</v>
      </c>
      <c r="K28" s="422" t="s">
        <v>306</v>
      </c>
      <c r="L28" s="422"/>
      <c r="M28" s="199">
        <f>J26</f>
        <v>-9.2530000000000112E-3</v>
      </c>
    </row>
    <row r="29" spans="1:17" ht="24.95" customHeight="1">
      <c r="C29" s="179" t="s">
        <v>300</v>
      </c>
      <c r="D29" s="179" t="s">
        <v>301</v>
      </c>
      <c r="E29" s="179" t="s">
        <v>302</v>
      </c>
      <c r="I29" s="179" t="s">
        <v>290</v>
      </c>
      <c r="J29" s="200">
        <f>O12*J26</f>
        <v>-112.95392182472881</v>
      </c>
      <c r="M29" s="179" t="s">
        <v>67</v>
      </c>
    </row>
    <row r="32" spans="1:17" ht="24.95" customHeight="1">
      <c r="A32" s="201" t="s">
        <v>186</v>
      </c>
      <c r="C32" s="179" t="s">
        <v>307</v>
      </c>
    </row>
    <row r="33" spans="3:3" ht="24.95" customHeight="1">
      <c r="C33" s="179" t="s">
        <v>308</v>
      </c>
    </row>
  </sheetData>
  <mergeCells count="17">
    <mergeCell ref="I8:J8"/>
    <mergeCell ref="K8:L8"/>
    <mergeCell ref="O8:Q8"/>
    <mergeCell ref="A1:Q1"/>
    <mergeCell ref="C3:D3"/>
    <mergeCell ref="F3:G3"/>
    <mergeCell ref="F4:G4"/>
    <mergeCell ref="F5:G5"/>
    <mergeCell ref="I19:J19"/>
    <mergeCell ref="K28:L28"/>
    <mergeCell ref="O11:Q11"/>
    <mergeCell ref="O12:Q12"/>
    <mergeCell ref="F15:G15"/>
    <mergeCell ref="F16:G16"/>
    <mergeCell ref="I16:J16"/>
    <mergeCell ref="F17:G17"/>
    <mergeCell ref="I17:J17"/>
  </mergeCells>
  <pageMargins left="0.59055118110236227" right="0.39370078740157483" top="0.74803149606299213" bottom="0.3937007874015748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209550</xdr:rowOff>
                  </from>
                  <to>
                    <xdr:col>2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2</xdr:col>
                    <xdr:colOff>390525</xdr:colOff>
                    <xdr:row>17</xdr:row>
                    <xdr:rowOff>209550</xdr:rowOff>
                  </from>
                  <to>
                    <xdr:col>2</xdr:col>
                    <xdr:colOff>542925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219075</xdr:rowOff>
                  </from>
                  <to>
                    <xdr:col>1</xdr:col>
                    <xdr:colOff>266700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7" name="Check Box 4">
              <controlPr defaultSize="0" autoFill="0" autoLine="0" autoPict="0">
                <anchor moveWithCells="1">
                  <from>
                    <xdr:col>2</xdr:col>
                    <xdr:colOff>390525</xdr:colOff>
                    <xdr:row>27</xdr:row>
                    <xdr:rowOff>219075</xdr:rowOff>
                  </from>
                  <to>
                    <xdr:col>2</xdr:col>
                    <xdr:colOff>542925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Y33"/>
  <sheetViews>
    <sheetView zoomScale="130" zoomScaleNormal="130" workbookViewId="0">
      <selection activeCell="X11" sqref="X11"/>
    </sheetView>
  </sheetViews>
  <sheetFormatPr defaultColWidth="4.625" defaultRowHeight="24.95" customHeight="1"/>
  <cols>
    <col min="1" max="1" width="2.75" style="179" customWidth="1"/>
    <col min="2" max="2" width="4.625" style="179"/>
    <col min="3" max="3" width="8.875" style="179" bestFit="1" customWidth="1"/>
    <col min="4" max="4" width="5.75" style="179" customWidth="1"/>
    <col min="5" max="5" width="4.625" style="179"/>
    <col min="6" max="6" width="7.375" style="179" customWidth="1"/>
    <col min="7" max="7" width="6.25" style="179" customWidth="1"/>
    <col min="8" max="8" width="4.125" style="179" customWidth="1"/>
    <col min="9" max="9" width="2.75" style="179" customWidth="1"/>
    <col min="10" max="10" width="10.625" style="179" bestFit="1" customWidth="1"/>
    <col min="11" max="12" width="2.375" style="179" customWidth="1"/>
    <col min="13" max="13" width="8.375" style="179" customWidth="1"/>
    <col min="14" max="16384" width="4.625" style="179"/>
  </cols>
  <sheetData>
    <row r="1" spans="1:25" ht="30.75">
      <c r="A1" s="428" t="s">
        <v>282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178"/>
    </row>
    <row r="2" spans="1:25" ht="24.95" customHeight="1">
      <c r="B2" s="180" t="s">
        <v>283</v>
      </c>
      <c r="D2" s="181" t="s">
        <v>284</v>
      </c>
    </row>
    <row r="3" spans="1:25" ht="23.25">
      <c r="C3" s="427" t="s">
        <v>285</v>
      </c>
      <c r="D3" s="427"/>
      <c r="F3" s="427" t="s">
        <v>286</v>
      </c>
      <c r="G3" s="427"/>
    </row>
    <row r="4" spans="1:25" ht="27">
      <c r="A4" s="178" t="s">
        <v>287</v>
      </c>
      <c r="B4" s="179" t="s">
        <v>288</v>
      </c>
      <c r="C4" s="182" t="s">
        <v>309</v>
      </c>
      <c r="D4" s="183" t="s">
        <v>7</v>
      </c>
      <c r="E4" s="184" t="s">
        <v>290</v>
      </c>
      <c r="F4" s="430">
        <v>0.29395700000000002</v>
      </c>
      <c r="G4" s="430"/>
      <c r="H4" s="179" t="s">
        <v>7</v>
      </c>
      <c r="K4" s="186"/>
      <c r="L4" s="186"/>
    </row>
    <row r="5" spans="1:25" ht="27">
      <c r="A5" s="178" t="s">
        <v>287</v>
      </c>
      <c r="B5" s="179" t="s">
        <v>291</v>
      </c>
      <c r="C5" s="182" t="s">
        <v>309</v>
      </c>
      <c r="D5" s="183" t="s">
        <v>7</v>
      </c>
      <c r="E5" s="184" t="s">
        <v>290</v>
      </c>
      <c r="F5" s="430">
        <v>0.28518100000000002</v>
      </c>
      <c r="G5" s="430"/>
      <c r="H5" s="179" t="s">
        <v>7</v>
      </c>
      <c r="K5" s="186"/>
      <c r="L5" s="186"/>
    </row>
    <row r="6" spans="1:25" ht="23.25">
      <c r="H6" s="184"/>
    </row>
    <row r="7" spans="1:25" ht="27">
      <c r="A7" s="178" t="s">
        <v>287</v>
      </c>
      <c r="B7" s="179" t="s">
        <v>292</v>
      </c>
      <c r="H7" s="184" t="s">
        <v>290</v>
      </c>
      <c r="I7" s="179" t="s">
        <v>7</v>
      </c>
      <c r="J7" s="187">
        <v>8000</v>
      </c>
      <c r="K7" s="187"/>
      <c r="L7" s="187"/>
      <c r="M7" s="188" t="s">
        <v>67</v>
      </c>
    </row>
    <row r="8" spans="1:25" ht="23.25">
      <c r="B8" s="179" t="s">
        <v>293</v>
      </c>
      <c r="H8" s="184" t="s">
        <v>290</v>
      </c>
      <c r="I8" s="429">
        <f>J7</f>
        <v>8000</v>
      </c>
      <c r="J8" s="429"/>
      <c r="K8" s="427" t="s">
        <v>294</v>
      </c>
      <c r="L8" s="427"/>
      <c r="M8" s="204">
        <f>F4</f>
        <v>0.29395700000000002</v>
      </c>
      <c r="N8" s="184" t="s">
        <v>290</v>
      </c>
      <c r="O8" s="423">
        <f>J7/F4</f>
        <v>27214.864759131437</v>
      </c>
      <c r="P8" s="423"/>
      <c r="Q8" s="423"/>
      <c r="R8" s="179" t="str">
        <f>C4</f>
        <v>JPY</v>
      </c>
    </row>
    <row r="9" spans="1:25" ht="23.25">
      <c r="H9" s="184"/>
      <c r="I9" s="189"/>
      <c r="J9" s="189"/>
      <c r="M9" s="186"/>
      <c r="O9" s="184"/>
      <c r="P9" s="184"/>
    </row>
    <row r="10" spans="1:25" ht="23.25">
      <c r="H10" s="184"/>
      <c r="I10" s="189"/>
      <c r="J10" s="189"/>
      <c r="M10" s="190"/>
      <c r="O10" s="184"/>
      <c r="P10" s="184"/>
    </row>
    <row r="11" spans="1:25" ht="27">
      <c r="A11" s="178" t="s">
        <v>287</v>
      </c>
      <c r="B11" s="179" t="s">
        <v>295</v>
      </c>
      <c r="H11" s="184"/>
      <c r="I11" s="191" t="s">
        <v>7</v>
      </c>
      <c r="J11" s="189"/>
      <c r="N11" s="179" t="s">
        <v>7</v>
      </c>
      <c r="O11" s="424">
        <f>3450+1000+1000+1000+1000+3450+3450+1000+1000+1000+1000+3450</f>
        <v>21800</v>
      </c>
      <c r="P11" s="424"/>
      <c r="Q11" s="424"/>
      <c r="R11" s="179" t="str">
        <f>C4</f>
        <v>JPY</v>
      </c>
    </row>
    <row r="12" spans="1:25" ht="23.25">
      <c r="A12" s="179" t="s">
        <v>7</v>
      </c>
      <c r="B12" s="179" t="s">
        <v>296</v>
      </c>
      <c r="H12" s="184"/>
      <c r="O12" s="424">
        <f>O8-O11</f>
        <v>5414.8647591314366</v>
      </c>
      <c r="P12" s="424"/>
      <c r="Q12" s="424"/>
      <c r="R12" s="179" t="str">
        <f>C4</f>
        <v>JPY</v>
      </c>
    </row>
    <row r="13" spans="1:25" ht="23.25">
      <c r="H13" s="184"/>
    </row>
    <row r="14" spans="1:25" ht="23.25">
      <c r="B14" s="179" t="s">
        <v>297</v>
      </c>
      <c r="H14" s="184"/>
    </row>
    <row r="15" spans="1:25" ht="23.25">
      <c r="C15" s="192" t="s">
        <v>298</v>
      </c>
      <c r="F15" s="427" t="s">
        <v>286</v>
      </c>
      <c r="G15" s="427"/>
      <c r="H15" s="184"/>
    </row>
    <row r="16" spans="1:25" ht="23.25">
      <c r="B16" s="179" t="s">
        <v>288</v>
      </c>
      <c r="C16" s="203">
        <f>O12</f>
        <v>5414.8647591314366</v>
      </c>
      <c r="D16" s="184" t="str">
        <f>C4</f>
        <v>JPY</v>
      </c>
      <c r="E16" s="184" t="s">
        <v>299</v>
      </c>
      <c r="F16" s="425">
        <f>F4</f>
        <v>0.29395700000000002</v>
      </c>
      <c r="G16" s="425"/>
      <c r="H16" s="184" t="s">
        <v>290</v>
      </c>
      <c r="I16" s="424">
        <f>C16*F16</f>
        <v>1591.7373999999998</v>
      </c>
      <c r="J16" s="424"/>
      <c r="M16" s="179" t="s">
        <v>67</v>
      </c>
      <c r="Y16" s="179" t="s">
        <v>7</v>
      </c>
    </row>
    <row r="17" spans="1:17" ht="23.25">
      <c r="B17" s="179" t="s">
        <v>291</v>
      </c>
      <c r="C17" s="203">
        <f>O12</f>
        <v>5414.8647591314366</v>
      </c>
      <c r="D17" s="184" t="str">
        <f>C4</f>
        <v>JPY</v>
      </c>
      <c r="E17" s="184" t="s">
        <v>299</v>
      </c>
      <c r="F17" s="425">
        <f>F5</f>
        <v>0.28518100000000002</v>
      </c>
      <c r="G17" s="425"/>
      <c r="H17" s="184" t="s">
        <v>290</v>
      </c>
      <c r="I17" s="424">
        <f>C17*F17</f>
        <v>1544.2165468738624</v>
      </c>
      <c r="J17" s="424"/>
      <c r="M17" s="179" t="s">
        <v>67</v>
      </c>
    </row>
    <row r="18" spans="1:17" ht="23.25">
      <c r="C18" s="184"/>
      <c r="D18" s="184"/>
      <c r="E18" s="184"/>
      <c r="F18" s="184"/>
      <c r="G18" s="184"/>
      <c r="H18" s="184"/>
      <c r="I18" s="194"/>
      <c r="J18" s="194"/>
    </row>
    <row r="19" spans="1:17" ht="23.25">
      <c r="B19" s="179" t="s">
        <v>7</v>
      </c>
      <c r="C19" s="179" t="s">
        <v>300</v>
      </c>
      <c r="D19" s="179" t="s">
        <v>301</v>
      </c>
      <c r="E19" s="179" t="s">
        <v>302</v>
      </c>
      <c r="H19" s="184"/>
      <c r="I19" s="426">
        <f>I17-I16</f>
        <v>-47.520853126137354</v>
      </c>
      <c r="J19" s="426"/>
      <c r="M19" s="179" t="s">
        <v>67</v>
      </c>
    </row>
    <row r="20" spans="1:17" ht="8.1" customHeight="1">
      <c r="H20" s="184"/>
      <c r="I20" s="194"/>
      <c r="J20" s="194"/>
    </row>
    <row r="21" spans="1:17" ht="8.1" customHeight="1">
      <c r="A21" s="195"/>
      <c r="B21" s="195"/>
      <c r="C21" s="195"/>
      <c r="D21" s="195"/>
      <c r="E21" s="195"/>
      <c r="F21" s="195"/>
      <c r="G21" s="195"/>
      <c r="H21" s="196"/>
      <c r="I21" s="197"/>
      <c r="J21" s="197"/>
      <c r="K21" s="195"/>
      <c r="L21" s="195"/>
      <c r="M21" s="195"/>
      <c r="N21" s="195"/>
      <c r="O21" s="195"/>
      <c r="P21" s="195"/>
      <c r="Q21" s="195"/>
    </row>
    <row r="22" spans="1:17" ht="8.1" customHeight="1"/>
    <row r="23" spans="1:17" ht="24.95" customHeight="1">
      <c r="B23" s="180" t="s">
        <v>303</v>
      </c>
      <c r="C23" s="181"/>
      <c r="D23" s="181" t="s">
        <v>284</v>
      </c>
      <c r="E23" s="181"/>
      <c r="F23" s="181"/>
      <c r="G23" s="181"/>
      <c r="H23" s="181"/>
      <c r="I23" s="181"/>
      <c r="J23" s="181"/>
    </row>
    <row r="24" spans="1:17" ht="23.25">
      <c r="B24" s="179" t="s">
        <v>286</v>
      </c>
      <c r="D24" s="179" t="s">
        <v>288</v>
      </c>
      <c r="J24" s="185">
        <f>F4</f>
        <v>0.29395700000000002</v>
      </c>
      <c r="M24" s="179" t="str">
        <f>C4</f>
        <v>JPY</v>
      </c>
    </row>
    <row r="25" spans="1:17" ht="24.95" customHeight="1">
      <c r="B25" s="179" t="s">
        <v>286</v>
      </c>
      <c r="D25" s="179" t="s">
        <v>291</v>
      </c>
      <c r="J25" s="185">
        <f>F5</f>
        <v>0.28518100000000002</v>
      </c>
      <c r="M25" s="179" t="str">
        <f>C5</f>
        <v>JPY</v>
      </c>
    </row>
    <row r="26" spans="1:17" ht="24.95" customHeight="1">
      <c r="B26" s="179" t="s">
        <v>304</v>
      </c>
      <c r="J26" s="186">
        <f>J25-J24</f>
        <v>-8.776000000000006E-3</v>
      </c>
      <c r="M26" s="179" t="str">
        <f>C4</f>
        <v>JPY</v>
      </c>
    </row>
    <row r="28" spans="1:17" ht="24.95" customHeight="1">
      <c r="B28" s="179" t="s">
        <v>305</v>
      </c>
      <c r="I28" s="179" t="s">
        <v>290</v>
      </c>
      <c r="J28" s="198">
        <f>O12</f>
        <v>5414.8647591314366</v>
      </c>
      <c r="K28" s="422" t="s">
        <v>306</v>
      </c>
      <c r="L28" s="422"/>
      <c r="M28" s="199">
        <f>J26</f>
        <v>-8.776000000000006E-3</v>
      </c>
    </row>
    <row r="29" spans="1:17" ht="24.95" customHeight="1">
      <c r="C29" s="179" t="s">
        <v>300</v>
      </c>
      <c r="D29" s="179" t="s">
        <v>301</v>
      </c>
      <c r="E29" s="179" t="s">
        <v>302</v>
      </c>
      <c r="I29" s="179" t="s">
        <v>290</v>
      </c>
      <c r="J29" s="200">
        <f>O12*J26</f>
        <v>-47.520853126137517</v>
      </c>
      <c r="M29" s="179" t="s">
        <v>67</v>
      </c>
    </row>
    <row r="32" spans="1:17" ht="24.95" customHeight="1">
      <c r="A32" s="201" t="s">
        <v>186</v>
      </c>
      <c r="C32" s="179" t="s">
        <v>307</v>
      </c>
    </row>
    <row r="33" spans="3:3" ht="24.95" customHeight="1">
      <c r="C33" s="179" t="s">
        <v>308</v>
      </c>
    </row>
  </sheetData>
  <mergeCells count="17">
    <mergeCell ref="F15:G15"/>
    <mergeCell ref="F16:G16"/>
    <mergeCell ref="I16:J16"/>
    <mergeCell ref="F17:G17"/>
    <mergeCell ref="I17:J17"/>
    <mergeCell ref="I8:J8"/>
    <mergeCell ref="K8:L8"/>
    <mergeCell ref="O8:Q8"/>
    <mergeCell ref="I19:J19"/>
    <mergeCell ref="K28:L28"/>
    <mergeCell ref="O11:Q11"/>
    <mergeCell ref="O12:Q12"/>
    <mergeCell ref="A1:Q1"/>
    <mergeCell ref="C3:D3"/>
    <mergeCell ref="F3:G3"/>
    <mergeCell ref="F4:G4"/>
    <mergeCell ref="F5:G5"/>
  </mergeCells>
  <pageMargins left="0.59055118110236227" right="0.39370078740157483" top="0.74803149606299213" bottom="0.3937007874015748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209550</xdr:rowOff>
                  </from>
                  <to>
                    <xdr:col>2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Check Box 2">
              <controlPr defaultSize="0" autoFill="0" autoLine="0" autoPict="0">
                <anchor moveWithCells="1">
                  <from>
                    <xdr:col>2</xdr:col>
                    <xdr:colOff>390525</xdr:colOff>
                    <xdr:row>17</xdr:row>
                    <xdr:rowOff>209550</xdr:rowOff>
                  </from>
                  <to>
                    <xdr:col>2</xdr:col>
                    <xdr:colOff>542925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7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219075</xdr:rowOff>
                  </from>
                  <to>
                    <xdr:col>1</xdr:col>
                    <xdr:colOff>266700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8" r:id="rId7" name="Check Box 4">
              <controlPr defaultSize="0" autoFill="0" autoLine="0" autoPict="0">
                <anchor moveWithCells="1">
                  <from>
                    <xdr:col>2</xdr:col>
                    <xdr:colOff>390525</xdr:colOff>
                    <xdr:row>27</xdr:row>
                    <xdr:rowOff>219075</xdr:rowOff>
                  </from>
                  <to>
                    <xdr:col>2</xdr:col>
                    <xdr:colOff>542925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helpdesk</dc:creator>
  <cp:keywords/>
  <dc:description/>
  <cp:lastModifiedBy>ผู้ใช้ที่เป็นผู้เยี่ยมชม</cp:lastModifiedBy>
  <cp:revision/>
  <dcterms:created xsi:type="dcterms:W3CDTF">2015-11-02T10:55:04Z</dcterms:created>
  <dcterms:modified xsi:type="dcterms:W3CDTF">2025-06-19T08:29:33Z</dcterms:modified>
  <cp:category/>
  <cp:contentStatus/>
</cp:coreProperties>
</file>